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<sst xmlns="http://schemas.openxmlformats.org/spreadsheetml/2006/main" count="37" uniqueCount="32">
  <si>
    <t>1#乙烯装置高压乙烯外送压力CPRC427的X-R 控 制 图</t>
  </si>
  <si>
    <t>样组号</t>
  </si>
  <si>
    <t>取样时间</t>
  </si>
  <si>
    <t>测量值</t>
  </si>
  <si>
    <t>X</t>
  </si>
  <si>
    <t>R</t>
  </si>
  <si>
    <t>备注</t>
  </si>
  <si>
    <t>CL（X）</t>
  </si>
  <si>
    <t>UCL（X）</t>
  </si>
  <si>
    <t>LCL（X）</t>
  </si>
  <si>
    <t>CL（R）</t>
  </si>
  <si>
    <t>UCL（R）</t>
  </si>
  <si>
    <t>X1</t>
  </si>
  <si>
    <t>X2</t>
  </si>
  <si>
    <t>X3</t>
  </si>
  <si>
    <t>X4</t>
  </si>
  <si>
    <t>X5</t>
  </si>
  <si>
    <t>X 图</t>
  </si>
  <si>
    <t>R图</t>
  </si>
  <si>
    <t>合计</t>
  </si>
  <si>
    <t>CL</t>
  </si>
  <si>
    <t>平均值</t>
  </si>
  <si>
    <t>UCL</t>
  </si>
  <si>
    <t>n</t>
  </si>
  <si>
    <t>A2</t>
  </si>
  <si>
    <t>D4</t>
  </si>
  <si>
    <t>D3</t>
  </si>
  <si>
    <t>LCL</t>
  </si>
  <si>
    <t>无意义</t>
  </si>
  <si>
    <t>-</t>
  </si>
  <si>
    <t>备注及原因分析</t>
  </si>
  <si>
    <r>
      <rPr>
        <sz val="11"/>
        <rFont val="Times New Roman"/>
        <charset val="134"/>
      </rPr>
      <t>1#</t>
    </r>
    <r>
      <rPr>
        <sz val="11"/>
        <rFont val="宋体"/>
        <charset val="134"/>
      </rPr>
      <t>乙烯装置高压乙烯外送压力</t>
    </r>
    <r>
      <rPr>
        <sz val="11"/>
        <rFont val="Times New Roman"/>
        <charset val="134"/>
      </rPr>
      <t>CPRCA427</t>
    </r>
    <r>
      <rPr>
        <sz val="11"/>
        <rFont val="宋体"/>
        <charset val="134"/>
      </rPr>
      <t>控制无异常现象。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</si>
</sst>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 "/>
    <numFmt numFmtId="178" formatCode="0.000_);[Red]\(0.000\)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22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2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25" applyNumberFormat="0" applyAlignment="0" applyProtection="0">
      <alignment vertical="center"/>
    </xf>
    <xf numFmtId="0" fontId="19" fillId="12" borderId="21" applyNumberFormat="0" applyAlignment="0" applyProtection="0">
      <alignment vertical="center"/>
    </xf>
    <xf numFmtId="0" fontId="20" fillId="13" borderId="2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1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7" fontId="0" fillId="0" borderId="2" xfId="0" applyNumberFormat="1" applyBorder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0" fillId="0" borderId="3" xfId="0" applyBorder="1" applyAlignment="1">
      <alignment vertical="center"/>
    </xf>
    <xf numFmtId="178" fontId="3" fillId="2" borderId="8" xfId="0" applyNumberFormat="1" applyFont="1" applyFill="1" applyBorder="1" applyAlignment="1">
      <alignment horizontal="center" vertical="center" wrapText="1"/>
    </xf>
    <xf numFmtId="178" fontId="3" fillId="2" borderId="9" xfId="0" applyNumberFormat="1" applyFont="1" applyFill="1" applyBorder="1" applyAlignment="1">
      <alignment horizontal="center" vertical="center" wrapText="1"/>
    </xf>
    <xf numFmtId="178" fontId="4" fillId="2" borderId="10" xfId="0" applyNumberFormat="1" applyFont="1" applyFill="1" applyBorder="1" applyAlignment="1">
      <alignment horizontal="left" vertical="center"/>
    </xf>
    <xf numFmtId="178" fontId="3" fillId="2" borderId="11" xfId="0" applyNumberFormat="1" applyFont="1" applyFill="1" applyBorder="1" applyAlignment="1">
      <alignment horizontal="left" vertical="center"/>
    </xf>
    <xf numFmtId="178" fontId="3" fillId="2" borderId="12" xfId="0" applyNumberFormat="1" applyFont="1" applyFill="1" applyBorder="1" applyAlignment="1">
      <alignment horizontal="center" vertical="center" wrapText="1"/>
    </xf>
    <xf numFmtId="178" fontId="3" fillId="2" borderId="13" xfId="0" applyNumberFormat="1" applyFont="1" applyFill="1" applyBorder="1" applyAlignment="1">
      <alignment horizontal="center" vertical="center" wrapText="1"/>
    </xf>
    <xf numFmtId="178" fontId="3" fillId="2" borderId="7" xfId="0" applyNumberFormat="1" applyFont="1" applyFill="1" applyBorder="1" applyAlignment="1">
      <alignment horizontal="left" vertical="center"/>
    </xf>
    <xf numFmtId="178" fontId="3" fillId="2" borderId="0" xfId="0" applyNumberFormat="1" applyFont="1" applyFill="1" applyBorder="1" applyAlignment="1">
      <alignment horizontal="left" vertical="center"/>
    </xf>
    <xf numFmtId="178" fontId="3" fillId="2" borderId="14" xfId="0" applyNumberFormat="1" applyFont="1" applyFill="1" applyBorder="1" applyAlignment="1">
      <alignment horizontal="center" vertical="center" wrapText="1"/>
    </xf>
    <xf numFmtId="178" fontId="3" fillId="2" borderId="15" xfId="0" applyNumberFormat="1" applyFont="1" applyFill="1" applyBorder="1" applyAlignment="1">
      <alignment horizontal="center" vertical="center" wrapText="1"/>
    </xf>
    <xf numFmtId="178" fontId="3" fillId="2" borderId="16" xfId="0" applyNumberFormat="1" applyFont="1" applyFill="1" applyBorder="1" applyAlignment="1">
      <alignment horizontal="left" vertical="center"/>
    </xf>
    <xf numFmtId="178" fontId="3" fillId="2" borderId="17" xfId="0" applyNumberFormat="1" applyFont="1" applyFill="1" applyBorder="1" applyAlignment="1">
      <alignment horizontal="left" vertical="center"/>
    </xf>
    <xf numFmtId="178" fontId="3" fillId="2" borderId="18" xfId="0" applyNumberFormat="1" applyFont="1" applyFill="1" applyBorder="1" applyAlignment="1">
      <alignment horizontal="left" vertical="center"/>
    </xf>
    <xf numFmtId="178" fontId="3" fillId="2" borderId="19" xfId="0" applyNumberFormat="1" applyFont="1" applyFill="1" applyBorder="1" applyAlignment="1">
      <alignment horizontal="left" vertical="center"/>
    </xf>
    <xf numFmtId="178" fontId="3" fillId="2" borderId="2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7248003574021"/>
          <c:y val="0.0282524059492563"/>
          <c:w val="0.774892220919196"/>
          <c:h val="0.832619568387285"/>
        </c:manualLayout>
      </c:layout>
      <c:lineChart>
        <c:grouping val="standard"/>
        <c:varyColors val="0"/>
        <c:ser>
          <c:idx val="0"/>
          <c:order val="0"/>
          <c:tx>
            <c:strRef>
              <c:f>Sheet1!$Q$3</c:f>
              <c:strCache>
                <c:ptCount val="1"/>
                <c:pt idx="0">
                  <c:v>CL（R）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Sheet1!$Q$4:$Q$24</c:f>
              <c:numCache>
                <c:formatCode>General</c:formatCode>
                <c:ptCount val="21"/>
                <c:pt idx="1" c:formatCode="0.000_ ">
                  <c:v>0.00987684999999998</c:v>
                </c:pt>
                <c:pt idx="2" c:formatCode="0.000_ ">
                  <c:v>0.00987684999999998</c:v>
                </c:pt>
                <c:pt idx="3" c:formatCode="0.000_ ">
                  <c:v>0.00987684999999998</c:v>
                </c:pt>
                <c:pt idx="4" c:formatCode="0.000_ ">
                  <c:v>0.00987684999999998</c:v>
                </c:pt>
                <c:pt idx="5" c:formatCode="0.000_ ">
                  <c:v>0.00987684999999998</c:v>
                </c:pt>
                <c:pt idx="6" c:formatCode="0.000_ ">
                  <c:v>0.00987684999999998</c:v>
                </c:pt>
                <c:pt idx="7" c:formatCode="0.000_ ">
                  <c:v>0.00987684999999998</c:v>
                </c:pt>
                <c:pt idx="8" c:formatCode="0.000_ ">
                  <c:v>0.00987684999999998</c:v>
                </c:pt>
                <c:pt idx="9" c:formatCode="0.000_ ">
                  <c:v>0.00987684999999998</c:v>
                </c:pt>
                <c:pt idx="10" c:formatCode="0.000_ ">
                  <c:v>0.00987684999999998</c:v>
                </c:pt>
                <c:pt idx="11" c:formatCode="0.000_ ">
                  <c:v>0.00987684999999998</c:v>
                </c:pt>
                <c:pt idx="12" c:formatCode="0.000_ ">
                  <c:v>0.00987684999999998</c:v>
                </c:pt>
                <c:pt idx="13" c:formatCode="0.000_ ">
                  <c:v>0.00987684999999998</c:v>
                </c:pt>
                <c:pt idx="14" c:formatCode="0.000_ ">
                  <c:v>0.00987684999999998</c:v>
                </c:pt>
                <c:pt idx="15" c:formatCode="0.000_ ">
                  <c:v>0.00987684999999998</c:v>
                </c:pt>
                <c:pt idx="16" c:formatCode="0.000_ ">
                  <c:v>0.00987684999999998</c:v>
                </c:pt>
                <c:pt idx="17" c:formatCode="0.000_ ">
                  <c:v>0.00987684999999998</c:v>
                </c:pt>
                <c:pt idx="18" c:formatCode="0.000_ ">
                  <c:v>0.00987684999999998</c:v>
                </c:pt>
                <c:pt idx="19" c:formatCode="0.000_ ">
                  <c:v>0.00987684999999998</c:v>
                </c:pt>
                <c:pt idx="20" c:formatCode="0.000_ ">
                  <c:v>0.00987684999999998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Sheet1!$R$3</c:f>
              <c:strCache>
                <c:ptCount val="1"/>
                <c:pt idx="0">
                  <c:v>UCL（R）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Sheet1!$R$4:$R$24</c:f>
              <c:numCache>
                <c:formatCode>General</c:formatCode>
                <c:ptCount val="21"/>
                <c:pt idx="1" c:formatCode="0.000_ ">
                  <c:v>0.02088953775</c:v>
                </c:pt>
                <c:pt idx="2" c:formatCode="0.000_ ">
                  <c:v>0.02088953775</c:v>
                </c:pt>
                <c:pt idx="3" c:formatCode="0.000_ ">
                  <c:v>0.02088953775</c:v>
                </c:pt>
                <c:pt idx="4" c:formatCode="0.000_ ">
                  <c:v>0.02088953775</c:v>
                </c:pt>
                <c:pt idx="5" c:formatCode="0.000_ ">
                  <c:v>0.02088953775</c:v>
                </c:pt>
                <c:pt idx="6" c:formatCode="0.000_ ">
                  <c:v>0.02088953775</c:v>
                </c:pt>
                <c:pt idx="7" c:formatCode="0.000_ ">
                  <c:v>0.02088953775</c:v>
                </c:pt>
                <c:pt idx="8" c:formatCode="0.000_ ">
                  <c:v>0.02088953775</c:v>
                </c:pt>
                <c:pt idx="9" c:formatCode="0.000_ ">
                  <c:v>0.02088953775</c:v>
                </c:pt>
                <c:pt idx="10" c:formatCode="0.000_ ">
                  <c:v>0.02088953775</c:v>
                </c:pt>
                <c:pt idx="11" c:formatCode="0.000_ ">
                  <c:v>0.02088953775</c:v>
                </c:pt>
                <c:pt idx="12" c:formatCode="0.000_ ">
                  <c:v>0.02088953775</c:v>
                </c:pt>
                <c:pt idx="13" c:formatCode="0.000_ ">
                  <c:v>0.02088953775</c:v>
                </c:pt>
                <c:pt idx="14" c:formatCode="0.000_ ">
                  <c:v>0.02088953775</c:v>
                </c:pt>
                <c:pt idx="15" c:formatCode="0.000_ ">
                  <c:v>0.02088953775</c:v>
                </c:pt>
                <c:pt idx="16" c:formatCode="0.000_ ">
                  <c:v>0.02088953775</c:v>
                </c:pt>
                <c:pt idx="17" c:formatCode="0.000_ ">
                  <c:v>0.02088953775</c:v>
                </c:pt>
                <c:pt idx="18" c:formatCode="0.000_ ">
                  <c:v>0.02088953775</c:v>
                </c:pt>
                <c:pt idx="19" c:formatCode="0.000_ ">
                  <c:v>0.02088953775</c:v>
                </c:pt>
                <c:pt idx="20" c:formatCode="0.000_ ">
                  <c:v>0.02088953775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Sheet1!$S$3</c:f>
              <c:strCache>
                <c:ptCount val="1"/>
                <c:pt idx="0">
                  <c:v>R</c:v>
                </c:pt>
              </c:strCache>
            </c:strRef>
          </c:tx>
          <c:dLbls>
            <c:delete val="1"/>
          </c:dLbls>
          <c:val>
            <c:numRef>
              <c:f>Sheet1!$S$4:$S$24</c:f>
              <c:numCache>
                <c:formatCode>General</c:formatCode>
                <c:ptCount val="21"/>
                <c:pt idx="1" c:formatCode="0.000_ ">
                  <c:v>0.00205199999999994</c:v>
                </c:pt>
                <c:pt idx="2" c:formatCode="0.000_ ">
                  <c:v>0.00554399999999999</c:v>
                </c:pt>
                <c:pt idx="3" c:formatCode="0.000_ ">
                  <c:v>0.0128979999999999</c:v>
                </c:pt>
                <c:pt idx="4" c:formatCode="0.000_ ">
                  <c:v>0.00100000000000033</c:v>
                </c:pt>
                <c:pt idx="5" c:formatCode="0.000_ ">
                  <c:v>0.00583499999999981</c:v>
                </c:pt>
                <c:pt idx="6" c:formatCode="0.000_ ">
                  <c:v>0.0126520000000001</c:v>
                </c:pt>
                <c:pt idx="7" c:formatCode="0.000_ ">
                  <c:v>0.0054479999999999</c:v>
                </c:pt>
                <c:pt idx="8" c:formatCode="0.000_ ">
                  <c:v>0.00377599999999978</c:v>
                </c:pt>
                <c:pt idx="9" c:formatCode="0.000_ ">
                  <c:v>0.0115029999999998</c:v>
                </c:pt>
                <c:pt idx="10" c:formatCode="0.000_ ">
                  <c:v>0.0217140000000002</c:v>
                </c:pt>
                <c:pt idx="11" c:formatCode="0.000_ ">
                  <c:v>0.012222</c:v>
                </c:pt>
                <c:pt idx="12" c:formatCode="0.000_ ">
                  <c:v>0.00448700000000013</c:v>
                </c:pt>
                <c:pt idx="13" c:formatCode="0.000_ ">
                  <c:v>0.00845600000000024</c:v>
                </c:pt>
                <c:pt idx="14" c:formatCode="0.000_ ">
                  <c:v>0.0118559999999999</c:v>
                </c:pt>
                <c:pt idx="15" c:formatCode="0.000_ ">
                  <c:v>0.0058069999999999</c:v>
                </c:pt>
                <c:pt idx="16" c:formatCode="0.000_ ">
                  <c:v>0.0107629999999999</c:v>
                </c:pt>
                <c:pt idx="17" c:formatCode="0.000_ ">
                  <c:v>0.0103019999999998</c:v>
                </c:pt>
                <c:pt idx="18" c:formatCode="0.000_ ">
                  <c:v>0.0120590000000003</c:v>
                </c:pt>
                <c:pt idx="19" c:formatCode="0.000_ ">
                  <c:v>0.00943300000000002</c:v>
                </c:pt>
                <c:pt idx="20" c:formatCode="0.000_ ">
                  <c:v>0.0112399999999999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42048"/>
        <c:axId val="42243584"/>
      </c:lineChart>
      <c:catAx>
        <c:axId val="422420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2243584"/>
        <c:crosses val="autoZero"/>
        <c:auto val="1"/>
        <c:lblAlgn val="ctr"/>
        <c:lblOffset val="100"/>
        <c:noMultiLvlLbl val="0"/>
      </c:catAx>
      <c:valAx>
        <c:axId val="42243584"/>
        <c:scaling>
          <c:orientation val="minMax"/>
          <c:max val="0.06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2242048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28910761154856"/>
          <c:y val="0.069919072615923"/>
          <c:w val="0.676164479440072"/>
          <c:h val="0.832619568387285"/>
        </c:manualLayout>
      </c:layout>
      <c:lineChart>
        <c:grouping val="standard"/>
        <c:varyColors val="0"/>
        <c:ser>
          <c:idx val="0"/>
          <c:order val="0"/>
          <c:tx>
            <c:strRef>
              <c:f>Sheet1!$M$3</c:f>
              <c:strCache>
                <c:ptCount val="1"/>
                <c:pt idx="0">
                  <c:v>CL（X）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Sheet1!$M$4:$M$24</c:f>
              <c:numCache>
                <c:formatCode>General</c:formatCode>
                <c:ptCount val="21"/>
                <c:pt idx="1" c:formatCode="0.000_ ">
                  <c:v>3.41968457</c:v>
                </c:pt>
                <c:pt idx="2" c:formatCode="0.000_ ">
                  <c:v>3.41968457</c:v>
                </c:pt>
                <c:pt idx="3" c:formatCode="0.000_ ">
                  <c:v>3.41968457</c:v>
                </c:pt>
                <c:pt idx="4" c:formatCode="0.000_ ">
                  <c:v>3.41968457</c:v>
                </c:pt>
                <c:pt idx="5" c:formatCode="0.000_ ">
                  <c:v>3.41968457</c:v>
                </c:pt>
                <c:pt idx="6" c:formatCode="0.000_ ">
                  <c:v>3.41968457</c:v>
                </c:pt>
                <c:pt idx="7" c:formatCode="0.000_ ">
                  <c:v>3.41968457</c:v>
                </c:pt>
                <c:pt idx="8" c:formatCode="0.000_ ">
                  <c:v>3.41968457</c:v>
                </c:pt>
                <c:pt idx="9" c:formatCode="0.000_ ">
                  <c:v>3.41968457</c:v>
                </c:pt>
                <c:pt idx="10" c:formatCode="0.000_ ">
                  <c:v>3.41968457</c:v>
                </c:pt>
                <c:pt idx="11" c:formatCode="0.000_ ">
                  <c:v>3.41968457</c:v>
                </c:pt>
                <c:pt idx="12" c:formatCode="0.000_ ">
                  <c:v>3.41968457</c:v>
                </c:pt>
                <c:pt idx="13" c:formatCode="0.000_ ">
                  <c:v>3.41968457</c:v>
                </c:pt>
                <c:pt idx="14" c:formatCode="0.000_ ">
                  <c:v>3.41968457</c:v>
                </c:pt>
                <c:pt idx="15" c:formatCode="0.000_ ">
                  <c:v>3.41968457</c:v>
                </c:pt>
                <c:pt idx="16" c:formatCode="0.000_ ">
                  <c:v>3.41968457</c:v>
                </c:pt>
                <c:pt idx="17" c:formatCode="0.000_ ">
                  <c:v>3.41968457</c:v>
                </c:pt>
                <c:pt idx="18" c:formatCode="0.000_ ">
                  <c:v>3.41968457</c:v>
                </c:pt>
                <c:pt idx="19" c:formatCode="0.000_ ">
                  <c:v>3.41968457</c:v>
                </c:pt>
                <c:pt idx="20" c:formatCode="0.000_ ">
                  <c:v>3.41968457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Sheet1!$N$3</c:f>
              <c:strCache>
                <c:ptCount val="1"/>
                <c:pt idx="0">
                  <c:v>X</c:v>
                </c:pt>
              </c:strCache>
            </c:strRef>
          </c:tx>
          <c:dLbls>
            <c:delete val="1"/>
          </c:dLbls>
          <c:val>
            <c:numRef>
              <c:f>Sheet1!$N$4:$N$24</c:f>
              <c:numCache>
                <c:formatCode>General</c:formatCode>
                <c:ptCount val="21"/>
                <c:pt idx="1" c:formatCode="0.000_ ">
                  <c:v>3.42014</c:v>
                </c:pt>
                <c:pt idx="2" c:formatCode="0.000_ ">
                  <c:v>3.4212076</c:v>
                </c:pt>
                <c:pt idx="3" c:formatCode="0.000_ ">
                  <c:v>3.4198764</c:v>
                </c:pt>
                <c:pt idx="4" c:formatCode="0.000_ ">
                  <c:v>3.4155832</c:v>
                </c:pt>
                <c:pt idx="5" c:formatCode="0.000_ ">
                  <c:v>3.419828</c:v>
                </c:pt>
                <c:pt idx="6" c:formatCode="0.000_ ">
                  <c:v>3.4190462</c:v>
                </c:pt>
                <c:pt idx="7" c:formatCode="0.000_ ">
                  <c:v>3.4203488</c:v>
                </c:pt>
                <c:pt idx="8" c:formatCode="0.000_ ">
                  <c:v>3.4202744</c:v>
                </c:pt>
                <c:pt idx="9" c:formatCode="0.000_ ">
                  <c:v>3.4180864</c:v>
                </c:pt>
                <c:pt idx="10" c:formatCode="0.000_ ">
                  <c:v>3.414408</c:v>
                </c:pt>
                <c:pt idx="11" c:formatCode="0.000_ ">
                  <c:v>3.4207714</c:v>
                </c:pt>
                <c:pt idx="12" c:formatCode="0.000_ ">
                  <c:v>3.4146934</c:v>
                </c:pt>
                <c:pt idx="13" c:formatCode="0.000_ ">
                  <c:v>3.4203392</c:v>
                </c:pt>
                <c:pt idx="14" c:formatCode="0.000_ ">
                  <c:v>3.4185092</c:v>
                </c:pt>
                <c:pt idx="15" c:formatCode="0.000_ ">
                  <c:v>3.418336</c:v>
                </c:pt>
                <c:pt idx="16" c:formatCode="0.000_ ">
                  <c:v>3.4211152</c:v>
                </c:pt>
                <c:pt idx="17" c:formatCode="0.000_ ">
                  <c:v>3.4262298</c:v>
                </c:pt>
                <c:pt idx="18" c:formatCode="0.000_ ">
                  <c:v>3.423553</c:v>
                </c:pt>
                <c:pt idx="19" c:formatCode="0.000_ ">
                  <c:v>3.4213884</c:v>
                </c:pt>
                <c:pt idx="20" c:formatCode="0.000_ ">
                  <c:v>3.4199568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Sheet1!$O$3</c:f>
              <c:strCache>
                <c:ptCount val="1"/>
                <c:pt idx="0">
                  <c:v>UCL（X）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Sheet1!$O$4:$O$24</c:f>
              <c:numCache>
                <c:formatCode>General</c:formatCode>
                <c:ptCount val="21"/>
                <c:pt idx="1" c:formatCode="0.000_ ">
                  <c:v>3.42538351245</c:v>
                </c:pt>
                <c:pt idx="2" c:formatCode="0.000_ ">
                  <c:v>3.42538351245</c:v>
                </c:pt>
                <c:pt idx="3" c:formatCode="0.000_ ">
                  <c:v>3.42538351245</c:v>
                </c:pt>
                <c:pt idx="4" c:formatCode="0.000_ ">
                  <c:v>3.42538351245</c:v>
                </c:pt>
                <c:pt idx="5" c:formatCode="0.000_ ">
                  <c:v>3.42538351245</c:v>
                </c:pt>
                <c:pt idx="6" c:formatCode="0.000_ ">
                  <c:v>3.42538351245</c:v>
                </c:pt>
                <c:pt idx="7" c:formatCode="0.000_ ">
                  <c:v>3.42538351245</c:v>
                </c:pt>
                <c:pt idx="8" c:formatCode="0.000_ ">
                  <c:v>3.42538351245</c:v>
                </c:pt>
                <c:pt idx="9" c:formatCode="0.000_ ">
                  <c:v>3.42538351245</c:v>
                </c:pt>
                <c:pt idx="10" c:formatCode="0.000_ ">
                  <c:v>3.42538351245</c:v>
                </c:pt>
                <c:pt idx="11" c:formatCode="0.000_ ">
                  <c:v>3.42538351245</c:v>
                </c:pt>
                <c:pt idx="12" c:formatCode="0.000_ ">
                  <c:v>3.42538351245</c:v>
                </c:pt>
                <c:pt idx="13" c:formatCode="0.000_ ">
                  <c:v>3.42538351245</c:v>
                </c:pt>
                <c:pt idx="14" c:formatCode="0.000_ ">
                  <c:v>3.42538351245</c:v>
                </c:pt>
                <c:pt idx="15" c:formatCode="0.000_ ">
                  <c:v>3.42538351245</c:v>
                </c:pt>
                <c:pt idx="16" c:formatCode="0.000_ ">
                  <c:v>3.42538351245</c:v>
                </c:pt>
                <c:pt idx="17" c:formatCode="0.000_ ">
                  <c:v>3.42538351245</c:v>
                </c:pt>
                <c:pt idx="18" c:formatCode="0.000_ ">
                  <c:v>3.42538351245</c:v>
                </c:pt>
                <c:pt idx="19" c:formatCode="0.000_ ">
                  <c:v>3.42538351245</c:v>
                </c:pt>
                <c:pt idx="20" c:formatCode="0.000_ ">
                  <c:v>3.42538351245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Sheet1!$P$3</c:f>
              <c:strCache>
                <c:ptCount val="1"/>
                <c:pt idx="0">
                  <c:v>LCL（X）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Sheet1!$P$4:$P$24</c:f>
              <c:numCache>
                <c:formatCode>General</c:formatCode>
                <c:ptCount val="21"/>
                <c:pt idx="1" c:formatCode="0.0000_ ">
                  <c:v>3.41398562755</c:v>
                </c:pt>
                <c:pt idx="2" c:formatCode="0.0000_ ">
                  <c:v>3.41398562755</c:v>
                </c:pt>
                <c:pt idx="3" c:formatCode="0.0000_ ">
                  <c:v>3.41398562755</c:v>
                </c:pt>
                <c:pt idx="4" c:formatCode="0.0000_ ">
                  <c:v>3.41398562755</c:v>
                </c:pt>
                <c:pt idx="5" c:formatCode="0.0000_ ">
                  <c:v>3.41398562755</c:v>
                </c:pt>
                <c:pt idx="6" c:formatCode="0.0000_ ">
                  <c:v>3.41398562755</c:v>
                </c:pt>
                <c:pt idx="7" c:formatCode="0.0000_ ">
                  <c:v>3.41398562755</c:v>
                </c:pt>
                <c:pt idx="8" c:formatCode="0.0000_ ">
                  <c:v>3.41398562755</c:v>
                </c:pt>
                <c:pt idx="9" c:formatCode="0.0000_ ">
                  <c:v>3.41398562755</c:v>
                </c:pt>
                <c:pt idx="10" c:formatCode="0.0000_ ">
                  <c:v>3.41398562755</c:v>
                </c:pt>
                <c:pt idx="11" c:formatCode="0.0000_ ">
                  <c:v>3.41398562755</c:v>
                </c:pt>
                <c:pt idx="12" c:formatCode="0.0000_ ">
                  <c:v>3.41398562755</c:v>
                </c:pt>
                <c:pt idx="13" c:formatCode="0.0000_ ">
                  <c:v>3.41398562755</c:v>
                </c:pt>
                <c:pt idx="14" c:formatCode="0.0000_ ">
                  <c:v>3.41398562755</c:v>
                </c:pt>
                <c:pt idx="15" c:formatCode="0.0000_ ">
                  <c:v>3.41398562755</c:v>
                </c:pt>
                <c:pt idx="16" c:formatCode="0.0000_ ">
                  <c:v>3.41398562755</c:v>
                </c:pt>
                <c:pt idx="17" c:formatCode="0.0000_ ">
                  <c:v>3.41398562755</c:v>
                </c:pt>
                <c:pt idx="18" c:formatCode="0.0000_ ">
                  <c:v>3.41398562755</c:v>
                </c:pt>
                <c:pt idx="19" c:formatCode="0.0000_ ">
                  <c:v>3.41398562755</c:v>
                </c:pt>
                <c:pt idx="20" c:formatCode="0.0000_ ">
                  <c:v>3.41398562755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8512"/>
        <c:axId val="43090304"/>
      </c:lineChart>
      <c:catAx>
        <c:axId val="430885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3090304"/>
        <c:crosses val="autoZero"/>
        <c:auto val="1"/>
        <c:lblAlgn val="ctr"/>
        <c:lblOffset val="100"/>
        <c:noMultiLvlLbl val="0"/>
      </c:catAx>
      <c:valAx>
        <c:axId val="43090304"/>
        <c:scaling>
          <c:orientation val="minMax"/>
          <c:max val="3.43"/>
          <c:min val="3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3088512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274320</xdr:colOff>
      <xdr:row>2</xdr:row>
      <xdr:rowOff>106680</xdr:rowOff>
    </xdr:from>
    <xdr:to>
      <xdr:col>7</xdr:col>
      <xdr:colOff>350520</xdr:colOff>
      <xdr:row>2</xdr:row>
      <xdr:rowOff>106680</xdr:rowOff>
    </xdr:to>
    <xdr:sp>
      <xdr:nvSpPr>
        <xdr:cNvPr id="2" name="Line 2"/>
        <xdr:cNvSpPr>
          <a:spLocks noChangeShapeType="1"/>
        </xdr:cNvSpPr>
      </xdr:nvSpPr>
      <xdr:spPr>
        <a:xfrm>
          <a:off x="5349875" y="46228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76200</xdr:colOff>
      <xdr:row>24</xdr:row>
      <xdr:rowOff>0</xdr:rowOff>
    </xdr:to>
    <xdr:sp>
      <xdr:nvSpPr>
        <xdr:cNvPr id="4" name="Line 2"/>
        <xdr:cNvSpPr>
          <a:spLocks noChangeShapeType="1"/>
        </xdr:cNvSpPr>
      </xdr:nvSpPr>
      <xdr:spPr>
        <a:xfrm>
          <a:off x="0" y="426720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76200</xdr:colOff>
      <xdr:row>27</xdr:row>
      <xdr:rowOff>0</xdr:rowOff>
    </xdr:from>
    <xdr:to>
      <xdr:col>1</xdr:col>
      <xdr:colOff>76200</xdr:colOff>
      <xdr:row>27</xdr:row>
      <xdr:rowOff>7620</xdr:rowOff>
    </xdr:to>
    <xdr:sp>
      <xdr:nvSpPr>
        <xdr:cNvPr id="5" name="Line 2"/>
        <xdr:cNvSpPr>
          <a:spLocks noChangeShapeType="1"/>
        </xdr:cNvSpPr>
      </xdr:nvSpPr>
      <xdr:spPr>
        <a:xfrm flipV="1">
          <a:off x="697230" y="4866640"/>
          <a:ext cx="0" cy="762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152400</xdr:colOff>
      <xdr:row>24</xdr:row>
      <xdr:rowOff>60960</xdr:rowOff>
    </xdr:from>
    <xdr:to>
      <xdr:col>1</xdr:col>
      <xdr:colOff>228600</xdr:colOff>
      <xdr:row>24</xdr:row>
      <xdr:rowOff>60960</xdr:rowOff>
    </xdr:to>
    <xdr:sp>
      <xdr:nvSpPr>
        <xdr:cNvPr id="6" name="Line 2"/>
        <xdr:cNvSpPr>
          <a:spLocks noChangeShapeType="1"/>
        </xdr:cNvSpPr>
      </xdr:nvSpPr>
      <xdr:spPr>
        <a:xfrm>
          <a:off x="773430" y="432816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45720</xdr:colOff>
      <xdr:row>12</xdr:row>
      <xdr:rowOff>106680</xdr:rowOff>
    </xdr:from>
    <xdr:to>
      <xdr:col>11</xdr:col>
      <xdr:colOff>121920</xdr:colOff>
      <xdr:row>12</xdr:row>
      <xdr:rowOff>106680</xdr:rowOff>
    </xdr:to>
    <xdr:sp>
      <xdr:nvSpPr>
        <xdr:cNvPr id="12" name="Line 2"/>
        <xdr:cNvSpPr>
          <a:spLocks noChangeShapeType="1"/>
        </xdr:cNvSpPr>
      </xdr:nvSpPr>
      <xdr:spPr>
        <a:xfrm>
          <a:off x="7713345" y="224028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274320</xdr:colOff>
      <xdr:row>2</xdr:row>
      <xdr:rowOff>106680</xdr:rowOff>
    </xdr:from>
    <xdr:to>
      <xdr:col>13</xdr:col>
      <xdr:colOff>350520</xdr:colOff>
      <xdr:row>2</xdr:row>
      <xdr:rowOff>106680</xdr:rowOff>
    </xdr:to>
    <xdr:sp>
      <xdr:nvSpPr>
        <xdr:cNvPr id="15" name="Line 2"/>
        <xdr:cNvSpPr>
          <a:spLocks noChangeShapeType="1"/>
        </xdr:cNvSpPr>
      </xdr:nvSpPr>
      <xdr:spPr>
        <a:xfrm>
          <a:off x="9199245" y="46228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10</xdr:col>
      <xdr:colOff>228600</xdr:colOff>
      <xdr:row>42</xdr:row>
      <xdr:rowOff>99060</xdr:rowOff>
    </xdr:from>
    <xdr:to>
      <xdr:col>11</xdr:col>
      <xdr:colOff>487680</xdr:colOff>
      <xdr:row>44</xdr:row>
      <xdr:rowOff>76200</xdr:rowOff>
    </xdr:to>
    <xdr:sp>
      <xdr:nvSpPr>
        <xdr:cNvPr id="20" name="TextBox 19"/>
        <xdr:cNvSpPr txBox="1"/>
      </xdr:nvSpPr>
      <xdr:spPr>
        <a:xfrm>
          <a:off x="7267575" y="7632700"/>
          <a:ext cx="887730" cy="332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zh-CN" altLang="en-US" sz="1400"/>
            <a:t>组号</a:t>
          </a:r>
          <a:endParaRPr lang="zh-CN" altLang="en-US" sz="1400"/>
        </a:p>
      </xdr:txBody>
    </xdr:sp>
    <xdr:clientData/>
  </xdr:twoCellAnchor>
  <xdr:twoCellAnchor>
    <xdr:from>
      <xdr:col>1</xdr:col>
      <xdr:colOff>30480</xdr:colOff>
      <xdr:row>49</xdr:row>
      <xdr:rowOff>30480</xdr:rowOff>
    </xdr:from>
    <xdr:to>
      <xdr:col>12</xdr:col>
      <xdr:colOff>0</xdr:colOff>
      <xdr:row>64</xdr:row>
      <xdr:rowOff>30480</xdr:rowOff>
    </xdr:to>
    <xdr:graphicFrame>
      <xdr:nvGraphicFramePr>
        <xdr:cNvPr id="24" name="图表 23"/>
        <xdr:cNvGraphicFramePr/>
      </xdr:nvGraphicFramePr>
      <xdr:xfrm>
        <a:off x="651510" y="8853170"/>
        <a:ext cx="7644765" cy="27114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518160</xdr:colOff>
      <xdr:row>48</xdr:row>
      <xdr:rowOff>175260</xdr:rowOff>
    </xdr:from>
    <xdr:to>
      <xdr:col>1</xdr:col>
      <xdr:colOff>952500</xdr:colOff>
      <xdr:row>50</xdr:row>
      <xdr:rowOff>137160</xdr:rowOff>
    </xdr:to>
    <xdr:sp>
      <xdr:nvSpPr>
        <xdr:cNvPr id="25" name="TextBox 24"/>
        <xdr:cNvSpPr txBox="1"/>
      </xdr:nvSpPr>
      <xdr:spPr>
        <a:xfrm>
          <a:off x="1139190" y="8820150"/>
          <a:ext cx="434340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altLang="zh-CN" sz="1600"/>
            <a:t>R</a:t>
          </a:r>
          <a:endParaRPr lang="zh-CN" altLang="en-US" sz="1600"/>
        </a:p>
      </xdr:txBody>
    </xdr:sp>
    <xdr:clientData/>
  </xdr:twoCellAnchor>
  <xdr:twoCellAnchor>
    <xdr:from>
      <xdr:col>10</xdr:col>
      <xdr:colOff>198120</xdr:colOff>
      <xdr:row>61</xdr:row>
      <xdr:rowOff>60960</xdr:rowOff>
    </xdr:from>
    <xdr:to>
      <xdr:col>11</xdr:col>
      <xdr:colOff>373380</xdr:colOff>
      <xdr:row>63</xdr:row>
      <xdr:rowOff>7620</xdr:rowOff>
    </xdr:to>
    <xdr:sp>
      <xdr:nvSpPr>
        <xdr:cNvPr id="26" name="TextBox 25"/>
        <xdr:cNvSpPr txBox="1"/>
      </xdr:nvSpPr>
      <xdr:spPr>
        <a:xfrm>
          <a:off x="7237095" y="11061700"/>
          <a:ext cx="803910" cy="302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zh-CN" altLang="en-US" sz="1400"/>
            <a:t>组号</a:t>
          </a:r>
          <a:endParaRPr lang="zh-CN" altLang="en-US" sz="1400"/>
        </a:p>
      </xdr:txBody>
    </xdr:sp>
    <xdr:clientData/>
  </xdr:twoCellAnchor>
  <xdr:twoCellAnchor>
    <xdr:from>
      <xdr:col>1</xdr:col>
      <xdr:colOff>30480</xdr:colOff>
      <xdr:row>29</xdr:row>
      <xdr:rowOff>160020</xdr:rowOff>
    </xdr:from>
    <xdr:to>
      <xdr:col>12</xdr:col>
      <xdr:colOff>7620</xdr:colOff>
      <xdr:row>44</xdr:row>
      <xdr:rowOff>160020</xdr:rowOff>
    </xdr:to>
    <xdr:graphicFrame>
      <xdr:nvGraphicFramePr>
        <xdr:cNvPr id="13" name="图表 12"/>
        <xdr:cNvGraphicFramePr/>
      </xdr:nvGraphicFramePr>
      <xdr:xfrm>
        <a:off x="651510" y="5382260"/>
        <a:ext cx="7652385" cy="2667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236220</xdr:colOff>
      <xdr:row>42</xdr:row>
      <xdr:rowOff>144780</xdr:rowOff>
    </xdr:from>
    <xdr:to>
      <xdr:col>10</xdr:col>
      <xdr:colOff>220980</xdr:colOff>
      <xdr:row>44</xdr:row>
      <xdr:rowOff>60960</xdr:rowOff>
    </xdr:to>
    <xdr:sp>
      <xdr:nvSpPr>
        <xdr:cNvPr id="14" name="TextBox 13"/>
        <xdr:cNvSpPr txBox="1"/>
      </xdr:nvSpPr>
      <xdr:spPr>
        <a:xfrm>
          <a:off x="6646545" y="7678420"/>
          <a:ext cx="613410" cy="271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zh-CN" altLang="en-US" sz="1400"/>
            <a:t>组号</a:t>
          </a:r>
          <a:endParaRPr lang="zh-CN" altLang="en-US" sz="1400"/>
        </a:p>
      </xdr:txBody>
    </xdr:sp>
    <xdr:clientData/>
  </xdr:twoCellAnchor>
  <xdr:twoCellAnchor>
    <xdr:from>
      <xdr:col>1</xdr:col>
      <xdr:colOff>632460</xdr:colOff>
      <xdr:row>29</xdr:row>
      <xdr:rowOff>144780</xdr:rowOff>
    </xdr:from>
    <xdr:to>
      <xdr:col>2</xdr:col>
      <xdr:colOff>15240</xdr:colOff>
      <xdr:row>31</xdr:row>
      <xdr:rowOff>99060</xdr:rowOff>
    </xdr:to>
    <xdr:sp>
      <xdr:nvSpPr>
        <xdr:cNvPr id="16" name="TextBox 15"/>
        <xdr:cNvSpPr txBox="1"/>
      </xdr:nvSpPr>
      <xdr:spPr>
        <a:xfrm>
          <a:off x="1253490" y="5367020"/>
          <a:ext cx="500380" cy="309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altLang="zh-CN" sz="1400"/>
            <a:t>X</a:t>
          </a:r>
          <a:endParaRPr lang="zh-CN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8"/>
  <sheetViews>
    <sheetView tabSelected="1" workbookViewId="0">
      <selection activeCell="O50" sqref="O50"/>
    </sheetView>
  </sheetViews>
  <sheetFormatPr defaultColWidth="9" defaultRowHeight="14"/>
  <cols>
    <col min="1" max="1" width="8.89090909090909" style="1"/>
    <col min="2" max="2" width="16" customWidth="1"/>
    <col min="3" max="8" width="9.55454545454545" customWidth="1"/>
    <col min="9" max="9" width="9.55454545454545" style="2" customWidth="1"/>
    <col min="15" max="15" width="12.1090909090909" customWidth="1"/>
    <col min="17" max="17" width="20" customWidth="1"/>
    <col min="19" max="19" width="9.55454545454545" customWidth="1"/>
  </cols>
  <sheetData>
    <row r="1" spans="1:10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9">
      <c r="A3" s="5" t="s">
        <v>1</v>
      </c>
      <c r="B3" s="5" t="s">
        <v>2</v>
      </c>
      <c r="C3" s="5" t="s">
        <v>3</v>
      </c>
      <c r="D3" s="5"/>
      <c r="E3" s="5"/>
      <c r="F3" s="5"/>
      <c r="G3" s="5"/>
      <c r="H3" s="5" t="s">
        <v>4</v>
      </c>
      <c r="I3" s="14" t="s">
        <v>5</v>
      </c>
      <c r="J3" s="5" t="s">
        <v>6</v>
      </c>
      <c r="L3" s="5"/>
      <c r="M3" s="15" t="s">
        <v>7</v>
      </c>
      <c r="N3" s="5" t="s">
        <v>4</v>
      </c>
      <c r="O3" s="16" t="s">
        <v>8</v>
      </c>
      <c r="P3" s="1" t="s">
        <v>9</v>
      </c>
      <c r="Q3" s="15" t="s">
        <v>10</v>
      </c>
      <c r="R3" s="16" t="s">
        <v>11</v>
      </c>
      <c r="S3" s="5" t="s">
        <v>5</v>
      </c>
    </row>
    <row r="4" spans="1:19">
      <c r="A4" s="5"/>
      <c r="B4" s="5"/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/>
      <c r="I4" s="14"/>
      <c r="J4" s="5"/>
      <c r="K4" s="1"/>
      <c r="L4" s="5"/>
      <c r="M4" s="15"/>
      <c r="N4" s="5"/>
      <c r="O4" s="16"/>
      <c r="P4" s="1"/>
      <c r="Q4" s="15"/>
      <c r="R4" s="16"/>
      <c r="S4" s="5"/>
    </row>
    <row r="5" spans="1:19">
      <c r="A5" s="5">
        <v>1</v>
      </c>
      <c r="B5" s="6">
        <v>44805</v>
      </c>
      <c r="C5" s="7">
        <v>3.418948</v>
      </c>
      <c r="D5" s="7">
        <v>3.419896</v>
      </c>
      <c r="E5" s="7">
        <v>3.420799</v>
      </c>
      <c r="F5" s="7">
        <v>3.420057</v>
      </c>
      <c r="G5" s="7">
        <v>3.421</v>
      </c>
      <c r="H5" s="7">
        <f>AVERAGE(C5:G5)</f>
        <v>3.42014</v>
      </c>
      <c r="I5" s="7">
        <f>MAX(C5:G5)-MIN(C5:G5)</f>
        <v>0.00205199999999994</v>
      </c>
      <c r="J5" s="17"/>
      <c r="L5" s="5"/>
      <c r="M5" s="18">
        <f>B26</f>
        <v>3.41968457</v>
      </c>
      <c r="N5" s="7">
        <f>H5</f>
        <v>3.42014</v>
      </c>
      <c r="O5" s="11">
        <f>B27</f>
        <v>3.42538351245</v>
      </c>
      <c r="P5" s="2">
        <f>B28</f>
        <v>3.41398562755</v>
      </c>
      <c r="Q5" s="11">
        <f>E26</f>
        <v>0.00987684999999998</v>
      </c>
      <c r="R5" s="18">
        <f>E27</f>
        <v>0.02088953775</v>
      </c>
      <c r="S5" s="7">
        <f>I5</f>
        <v>0.00205199999999994</v>
      </c>
    </row>
    <row r="6" spans="1:19">
      <c r="A6" s="5">
        <v>2</v>
      </c>
      <c r="B6" s="6">
        <v>44806</v>
      </c>
      <c r="C6" s="7">
        <v>3.423215</v>
      </c>
      <c r="D6" s="7">
        <v>3.420102</v>
      </c>
      <c r="E6" s="7">
        <v>3.418253</v>
      </c>
      <c r="F6" s="7">
        <v>3.420671</v>
      </c>
      <c r="G6" s="7">
        <v>3.423797</v>
      </c>
      <c r="H6" s="7">
        <f>AVERAGE(C6:G6)</f>
        <v>3.4212076</v>
      </c>
      <c r="I6" s="7">
        <f>MAX(C6:G6)-MIN(C6:G6)</f>
        <v>0.00554399999999999</v>
      </c>
      <c r="J6" s="17"/>
      <c r="L6" s="5"/>
      <c r="M6" s="18">
        <f>B26</f>
        <v>3.41968457</v>
      </c>
      <c r="N6" s="7">
        <f t="shared" ref="N6:N24" si="0">H6</f>
        <v>3.4212076</v>
      </c>
      <c r="O6" s="19">
        <f>B27</f>
        <v>3.42538351245</v>
      </c>
      <c r="P6" s="2">
        <f>B28</f>
        <v>3.41398562755</v>
      </c>
      <c r="Q6" s="11">
        <f>E26</f>
        <v>0.00987684999999998</v>
      </c>
      <c r="R6" s="18">
        <f>E27</f>
        <v>0.02088953775</v>
      </c>
      <c r="S6" s="7">
        <f>I6</f>
        <v>0.00554399999999999</v>
      </c>
    </row>
    <row r="7" spans="1:19">
      <c r="A7" s="5">
        <v>3</v>
      </c>
      <c r="B7" s="6">
        <v>44807</v>
      </c>
      <c r="C7" s="7">
        <v>3.427736</v>
      </c>
      <c r="D7" s="7">
        <v>3.417313</v>
      </c>
      <c r="E7" s="7">
        <v>3.420372</v>
      </c>
      <c r="F7" s="7">
        <v>3.419123</v>
      </c>
      <c r="G7" s="7">
        <v>3.414838</v>
      </c>
      <c r="H7" s="7">
        <f t="shared" ref="H7:H24" si="1">AVERAGE(C7:G7)</f>
        <v>3.4198764</v>
      </c>
      <c r="I7" s="7">
        <f>MAX(C7:G7)-MIN(C7:G7)</f>
        <v>0.0128979999999999</v>
      </c>
      <c r="J7" s="17"/>
      <c r="L7" s="5"/>
      <c r="M7" s="18">
        <f>B26</f>
        <v>3.41968457</v>
      </c>
      <c r="N7" s="7">
        <f t="shared" si="0"/>
        <v>3.4198764</v>
      </c>
      <c r="O7" s="11">
        <f>B27</f>
        <v>3.42538351245</v>
      </c>
      <c r="P7" s="2">
        <f>B28</f>
        <v>3.41398562755</v>
      </c>
      <c r="Q7" s="11">
        <f>E26</f>
        <v>0.00987684999999998</v>
      </c>
      <c r="R7" s="18">
        <f>E27</f>
        <v>0.02088953775</v>
      </c>
      <c r="S7" s="7">
        <f>I7</f>
        <v>0.0128979999999999</v>
      </c>
    </row>
    <row r="8" spans="1:19">
      <c r="A8" s="5">
        <v>4</v>
      </c>
      <c r="B8" s="6">
        <v>44808</v>
      </c>
      <c r="C8" s="7">
        <v>3.421383</v>
      </c>
      <c r="D8" s="7">
        <v>3.417368</v>
      </c>
      <c r="E8" s="7">
        <v>3.401893</v>
      </c>
      <c r="F8" s="7">
        <v>3.416838</v>
      </c>
      <c r="G8" s="7">
        <v>3.420434</v>
      </c>
      <c r="H8" s="7">
        <f t="shared" si="1"/>
        <v>3.4155832</v>
      </c>
      <c r="I8" s="7">
        <f t="shared" ref="I8:I24" si="2">MAX(C8:G8)-MIN(C8:G8)</f>
        <v>0.0194900000000002</v>
      </c>
      <c r="J8" s="17"/>
      <c r="L8" s="5"/>
      <c r="M8" s="18">
        <f>B26</f>
        <v>3.41968457</v>
      </c>
      <c r="N8" s="7">
        <f t="shared" si="0"/>
        <v>3.4155832</v>
      </c>
      <c r="O8" s="19">
        <f>B27</f>
        <v>3.42538351245</v>
      </c>
      <c r="P8" s="2">
        <f>B28</f>
        <v>3.41398562755</v>
      </c>
      <c r="Q8" s="11">
        <f>E26</f>
        <v>0.00987684999999998</v>
      </c>
      <c r="R8" s="18">
        <f>E27</f>
        <v>0.02088953775</v>
      </c>
      <c r="S8" s="7">
        <v>0.00100000000000033</v>
      </c>
    </row>
    <row r="9" spans="1:19">
      <c r="A9" s="5">
        <v>5</v>
      </c>
      <c r="B9" s="6">
        <v>44809</v>
      </c>
      <c r="C9" s="7">
        <v>3.416515</v>
      </c>
      <c r="D9" s="7">
        <v>3.42235</v>
      </c>
      <c r="E9" s="7">
        <v>3.421383</v>
      </c>
      <c r="F9" s="7">
        <v>3.421</v>
      </c>
      <c r="G9" s="7">
        <v>3.417892</v>
      </c>
      <c r="H9" s="7">
        <f t="shared" si="1"/>
        <v>3.419828</v>
      </c>
      <c r="I9" s="7">
        <f t="shared" si="2"/>
        <v>0.00583499999999981</v>
      </c>
      <c r="J9" s="17"/>
      <c r="L9" s="5"/>
      <c r="M9" s="18">
        <f>B26</f>
        <v>3.41968457</v>
      </c>
      <c r="N9" s="7">
        <f t="shared" si="0"/>
        <v>3.419828</v>
      </c>
      <c r="O9" s="11">
        <f>B27</f>
        <v>3.42538351245</v>
      </c>
      <c r="P9" s="2">
        <f>B28</f>
        <v>3.41398562755</v>
      </c>
      <c r="Q9" s="11">
        <f>E26</f>
        <v>0.00987684999999998</v>
      </c>
      <c r="R9" s="18">
        <f>E27</f>
        <v>0.02088953775</v>
      </c>
      <c r="S9" s="7">
        <f t="shared" ref="S9:S12" si="3">I9</f>
        <v>0.00583499999999981</v>
      </c>
    </row>
    <row r="10" spans="1:19">
      <c r="A10" s="5">
        <v>6</v>
      </c>
      <c r="B10" s="6">
        <v>44810</v>
      </c>
      <c r="C10" s="7">
        <v>3.4165</v>
      </c>
      <c r="D10" s="7">
        <v>3.425795</v>
      </c>
      <c r="E10" s="7">
        <v>3.422654</v>
      </c>
      <c r="F10" s="7">
        <v>3.413143</v>
      </c>
      <c r="G10" s="7">
        <v>3.417139</v>
      </c>
      <c r="H10" s="7">
        <f t="shared" si="1"/>
        <v>3.4190462</v>
      </c>
      <c r="I10" s="7">
        <f t="shared" si="2"/>
        <v>0.0126520000000001</v>
      </c>
      <c r="J10" s="17"/>
      <c r="L10" s="5"/>
      <c r="M10" s="18">
        <f>B26</f>
        <v>3.41968457</v>
      </c>
      <c r="N10" s="7">
        <f t="shared" si="0"/>
        <v>3.4190462</v>
      </c>
      <c r="O10" s="19">
        <f>B27</f>
        <v>3.42538351245</v>
      </c>
      <c r="P10" s="2">
        <f>B28</f>
        <v>3.41398562755</v>
      </c>
      <c r="Q10" s="11">
        <f>E26</f>
        <v>0.00987684999999998</v>
      </c>
      <c r="R10" s="18">
        <f>E27</f>
        <v>0.02088953775</v>
      </c>
      <c r="S10" s="7">
        <f t="shared" si="3"/>
        <v>0.0126520000000001</v>
      </c>
    </row>
    <row r="11" spans="1:19">
      <c r="A11" s="5">
        <v>7</v>
      </c>
      <c r="B11" s="6">
        <v>44811</v>
      </c>
      <c r="C11" s="7">
        <v>3.418</v>
      </c>
      <c r="D11" s="7">
        <v>3.421278</v>
      </c>
      <c r="E11" s="7">
        <v>3.420397</v>
      </c>
      <c r="F11" s="7">
        <v>3.423448</v>
      </c>
      <c r="G11" s="7">
        <v>3.418621</v>
      </c>
      <c r="H11" s="7">
        <f t="shared" si="1"/>
        <v>3.4203488</v>
      </c>
      <c r="I11" s="7">
        <f t="shared" si="2"/>
        <v>0.0054479999999999</v>
      </c>
      <c r="J11" s="17"/>
      <c r="L11" s="5"/>
      <c r="M11" s="18">
        <f>B26</f>
        <v>3.41968457</v>
      </c>
      <c r="N11" s="7">
        <f t="shared" si="0"/>
        <v>3.4203488</v>
      </c>
      <c r="O11" s="11">
        <f>B27</f>
        <v>3.42538351245</v>
      </c>
      <c r="P11" s="2">
        <f>B28</f>
        <v>3.41398562755</v>
      </c>
      <c r="Q11" s="11">
        <f>E26</f>
        <v>0.00987684999999998</v>
      </c>
      <c r="R11" s="18">
        <f>E27</f>
        <v>0.02088953775</v>
      </c>
      <c r="S11" s="7">
        <f t="shared" si="3"/>
        <v>0.0054479999999999</v>
      </c>
    </row>
    <row r="12" spans="1:19">
      <c r="A12" s="5">
        <v>8</v>
      </c>
      <c r="B12" s="6">
        <v>44812</v>
      </c>
      <c r="C12" s="7">
        <v>3.421608</v>
      </c>
      <c r="D12" s="7">
        <v>3.419996</v>
      </c>
      <c r="E12" s="7">
        <v>3.418121</v>
      </c>
      <c r="F12" s="7">
        <v>3.421897</v>
      </c>
      <c r="G12" s="7">
        <v>3.41975</v>
      </c>
      <c r="H12" s="7">
        <f t="shared" si="1"/>
        <v>3.4202744</v>
      </c>
      <c r="I12" s="7">
        <f t="shared" si="2"/>
        <v>0.00377599999999978</v>
      </c>
      <c r="J12" s="17"/>
      <c r="L12" s="5"/>
      <c r="M12" s="18">
        <f>B26</f>
        <v>3.41968457</v>
      </c>
      <c r="N12" s="7">
        <f t="shared" si="0"/>
        <v>3.4202744</v>
      </c>
      <c r="O12" s="19">
        <f>B27</f>
        <v>3.42538351245</v>
      </c>
      <c r="P12" s="2">
        <f>B28</f>
        <v>3.41398562755</v>
      </c>
      <c r="Q12" s="11">
        <f>E26</f>
        <v>0.00987684999999998</v>
      </c>
      <c r="R12" s="18">
        <f>E27</f>
        <v>0.02088953775</v>
      </c>
      <c r="S12" s="7">
        <f t="shared" si="3"/>
        <v>0.00377599999999978</v>
      </c>
    </row>
    <row r="13" spans="1:19">
      <c r="A13" s="5">
        <v>9</v>
      </c>
      <c r="B13" s="6">
        <v>44813</v>
      </c>
      <c r="C13" s="7">
        <v>3.420789</v>
      </c>
      <c r="D13" s="7">
        <v>3.421613</v>
      </c>
      <c r="E13" s="7">
        <v>3.42042</v>
      </c>
      <c r="F13" s="7">
        <v>3.4175</v>
      </c>
      <c r="G13" s="7">
        <v>3.41011</v>
      </c>
      <c r="H13" s="7">
        <f t="shared" si="1"/>
        <v>3.4180864</v>
      </c>
      <c r="I13" s="7">
        <f t="shared" si="2"/>
        <v>0.0115029999999998</v>
      </c>
      <c r="J13" s="17"/>
      <c r="L13" s="5"/>
      <c r="M13" s="18">
        <f>B26</f>
        <v>3.41968457</v>
      </c>
      <c r="N13" s="7">
        <f t="shared" si="0"/>
        <v>3.4180864</v>
      </c>
      <c r="O13" s="11">
        <f>B27</f>
        <v>3.42538351245</v>
      </c>
      <c r="P13" s="2">
        <f>B28</f>
        <v>3.41398562755</v>
      </c>
      <c r="Q13" s="11">
        <f>E26</f>
        <v>0.00987684999999998</v>
      </c>
      <c r="R13" s="18">
        <f>E27</f>
        <v>0.02088953775</v>
      </c>
      <c r="S13" s="7">
        <f t="shared" ref="S13:S16" si="4">I13</f>
        <v>0.0115029999999998</v>
      </c>
    </row>
    <row r="14" spans="1:19">
      <c r="A14" s="5">
        <v>10</v>
      </c>
      <c r="B14" s="6">
        <v>44814</v>
      </c>
      <c r="C14" s="7">
        <v>3.41276</v>
      </c>
      <c r="D14" s="7">
        <v>3.401106</v>
      </c>
      <c r="E14" s="7">
        <v>3.42282</v>
      </c>
      <c r="F14" s="7">
        <v>3.419</v>
      </c>
      <c r="G14" s="7">
        <v>3.416354</v>
      </c>
      <c r="H14" s="7">
        <f t="shared" si="1"/>
        <v>3.414408</v>
      </c>
      <c r="I14" s="7">
        <f t="shared" si="2"/>
        <v>0.0217140000000002</v>
      </c>
      <c r="J14" s="17"/>
      <c r="L14" s="5"/>
      <c r="M14" s="18">
        <f>B26</f>
        <v>3.41968457</v>
      </c>
      <c r="N14" s="7">
        <f t="shared" si="0"/>
        <v>3.414408</v>
      </c>
      <c r="O14" s="19">
        <f>B27</f>
        <v>3.42538351245</v>
      </c>
      <c r="P14" s="2">
        <f>B28</f>
        <v>3.41398562755</v>
      </c>
      <c r="Q14" s="11">
        <f>E26</f>
        <v>0.00987684999999998</v>
      </c>
      <c r="R14" s="18">
        <f>E27</f>
        <v>0.02088953775</v>
      </c>
      <c r="S14" s="7">
        <f t="shared" si="4"/>
        <v>0.0217140000000002</v>
      </c>
    </row>
    <row r="15" spans="1:19">
      <c r="A15" s="5">
        <v>11</v>
      </c>
      <c r="B15" s="6">
        <v>44815</v>
      </c>
      <c r="C15" s="7">
        <v>3.427222</v>
      </c>
      <c r="D15" s="7">
        <v>3.421683</v>
      </c>
      <c r="E15" s="7">
        <v>3.417465</v>
      </c>
      <c r="F15" s="7">
        <v>3.415</v>
      </c>
      <c r="G15" s="7">
        <v>3.422487</v>
      </c>
      <c r="H15" s="7">
        <f t="shared" si="1"/>
        <v>3.4207714</v>
      </c>
      <c r="I15" s="7">
        <f t="shared" si="2"/>
        <v>0.012222</v>
      </c>
      <c r="J15" s="17"/>
      <c r="L15" s="5"/>
      <c r="M15" s="18">
        <f>B26</f>
        <v>3.41968457</v>
      </c>
      <c r="N15" s="7">
        <f t="shared" si="0"/>
        <v>3.4207714</v>
      </c>
      <c r="O15" s="11">
        <f>B27</f>
        <v>3.42538351245</v>
      </c>
      <c r="P15" s="2">
        <f>B28</f>
        <v>3.41398562755</v>
      </c>
      <c r="Q15" s="11">
        <f>E26</f>
        <v>0.00987684999999998</v>
      </c>
      <c r="R15" s="18">
        <f>E27</f>
        <v>0.02088953775</v>
      </c>
      <c r="S15" s="7">
        <f t="shared" si="4"/>
        <v>0.012222</v>
      </c>
    </row>
    <row r="16" spans="1:19">
      <c r="A16" s="5">
        <v>12</v>
      </c>
      <c r="B16" s="6">
        <v>44816</v>
      </c>
      <c r="C16" s="7">
        <v>3.417252</v>
      </c>
      <c r="D16" s="7">
        <v>3.415235</v>
      </c>
      <c r="E16" s="7">
        <v>3.412765</v>
      </c>
      <c r="F16" s="7">
        <v>3.413799</v>
      </c>
      <c r="G16" s="7">
        <v>3.414416</v>
      </c>
      <c r="H16" s="7">
        <f t="shared" si="1"/>
        <v>3.4146934</v>
      </c>
      <c r="I16" s="7">
        <f t="shared" si="2"/>
        <v>0.00448700000000013</v>
      </c>
      <c r="J16" s="17"/>
      <c r="L16" s="5"/>
      <c r="M16" s="18">
        <f>B26</f>
        <v>3.41968457</v>
      </c>
      <c r="N16" s="7">
        <f t="shared" si="0"/>
        <v>3.4146934</v>
      </c>
      <c r="O16" s="19">
        <f>B27</f>
        <v>3.42538351245</v>
      </c>
      <c r="P16" s="2">
        <f>B28</f>
        <v>3.41398562755</v>
      </c>
      <c r="Q16" s="11">
        <f>E26</f>
        <v>0.00987684999999998</v>
      </c>
      <c r="R16" s="18">
        <f>E27</f>
        <v>0.02088953775</v>
      </c>
      <c r="S16" s="7">
        <f t="shared" si="4"/>
        <v>0.00448700000000013</v>
      </c>
    </row>
    <row r="17" spans="1:19">
      <c r="A17" s="5">
        <v>13</v>
      </c>
      <c r="B17" s="6">
        <v>44817</v>
      </c>
      <c r="C17" s="7">
        <v>3.422663</v>
      </c>
      <c r="D17" s="7">
        <v>3.419624</v>
      </c>
      <c r="E17" s="7">
        <v>3.422956</v>
      </c>
      <c r="F17" s="7">
        <v>3.421953</v>
      </c>
      <c r="G17" s="7">
        <v>3.4145</v>
      </c>
      <c r="H17" s="7">
        <f t="shared" si="1"/>
        <v>3.4203392</v>
      </c>
      <c r="I17" s="7">
        <f t="shared" si="2"/>
        <v>0.00845600000000024</v>
      </c>
      <c r="J17" s="17"/>
      <c r="L17" s="5"/>
      <c r="M17" s="18">
        <f>B26</f>
        <v>3.41968457</v>
      </c>
      <c r="N17" s="7">
        <f t="shared" si="0"/>
        <v>3.4203392</v>
      </c>
      <c r="O17" s="11">
        <f>B27</f>
        <v>3.42538351245</v>
      </c>
      <c r="P17" s="2">
        <f>B28</f>
        <v>3.41398562755</v>
      </c>
      <c r="Q17" s="11">
        <f>E26</f>
        <v>0.00987684999999998</v>
      </c>
      <c r="R17" s="18">
        <f>E27</f>
        <v>0.02088953775</v>
      </c>
      <c r="S17" s="7">
        <f t="shared" ref="S17:S20" si="5">I17</f>
        <v>0.00845600000000024</v>
      </c>
    </row>
    <row r="18" spans="1:19">
      <c r="A18" s="5">
        <v>14</v>
      </c>
      <c r="B18" s="6">
        <v>44818</v>
      </c>
      <c r="C18" s="7">
        <v>3.419485</v>
      </c>
      <c r="D18" s="7">
        <v>3.422856</v>
      </c>
      <c r="E18" s="7">
        <v>3.420499</v>
      </c>
      <c r="F18" s="7">
        <v>3.418706</v>
      </c>
      <c r="G18" s="7">
        <v>3.411</v>
      </c>
      <c r="H18" s="7">
        <f t="shared" si="1"/>
        <v>3.4185092</v>
      </c>
      <c r="I18" s="7">
        <f t="shared" si="2"/>
        <v>0.0118559999999999</v>
      </c>
      <c r="J18" s="17"/>
      <c r="L18" s="5"/>
      <c r="M18" s="18">
        <f>B26</f>
        <v>3.41968457</v>
      </c>
      <c r="N18" s="7">
        <f t="shared" si="0"/>
        <v>3.4185092</v>
      </c>
      <c r="O18" s="19">
        <f>B27</f>
        <v>3.42538351245</v>
      </c>
      <c r="P18" s="2">
        <f>B28</f>
        <v>3.41398562755</v>
      </c>
      <c r="Q18" s="11">
        <f>E26</f>
        <v>0.00987684999999998</v>
      </c>
      <c r="R18" s="18">
        <f>E27</f>
        <v>0.02088953775</v>
      </c>
      <c r="S18" s="7">
        <f t="shared" si="5"/>
        <v>0.0118559999999999</v>
      </c>
    </row>
    <row r="19" spans="1:19">
      <c r="A19" s="5">
        <v>15</v>
      </c>
      <c r="B19" s="6">
        <v>44819</v>
      </c>
      <c r="C19" s="7">
        <v>3.418022</v>
      </c>
      <c r="D19" s="7">
        <v>3.419909</v>
      </c>
      <c r="E19" s="7">
        <v>3.420242</v>
      </c>
      <c r="F19" s="7">
        <v>3.419072</v>
      </c>
      <c r="G19" s="7">
        <v>3.414435</v>
      </c>
      <c r="H19" s="7">
        <f t="shared" si="1"/>
        <v>3.418336</v>
      </c>
      <c r="I19" s="7">
        <f t="shared" si="2"/>
        <v>0.0058069999999999</v>
      </c>
      <c r="J19" s="17"/>
      <c r="L19" s="5"/>
      <c r="M19" s="18">
        <f>B26</f>
        <v>3.41968457</v>
      </c>
      <c r="N19" s="7">
        <f t="shared" si="0"/>
        <v>3.418336</v>
      </c>
      <c r="O19" s="11">
        <f>B27</f>
        <v>3.42538351245</v>
      </c>
      <c r="P19" s="2">
        <f>B28</f>
        <v>3.41398562755</v>
      </c>
      <c r="Q19" s="11">
        <f>E26</f>
        <v>0.00987684999999998</v>
      </c>
      <c r="R19" s="18">
        <f>E27</f>
        <v>0.02088953775</v>
      </c>
      <c r="S19" s="7">
        <f t="shared" si="5"/>
        <v>0.0058069999999999</v>
      </c>
    </row>
    <row r="20" spans="1:19">
      <c r="A20" s="5">
        <v>16</v>
      </c>
      <c r="B20" s="6">
        <v>44820</v>
      </c>
      <c r="C20" s="7">
        <v>3.420799</v>
      </c>
      <c r="D20" s="7">
        <v>3.421878</v>
      </c>
      <c r="E20" s="7">
        <v>3.415581</v>
      </c>
      <c r="F20" s="7">
        <v>3.426344</v>
      </c>
      <c r="G20" s="7">
        <v>3.420974</v>
      </c>
      <c r="H20" s="7">
        <f t="shared" si="1"/>
        <v>3.4211152</v>
      </c>
      <c r="I20" s="7">
        <f t="shared" si="2"/>
        <v>0.0107629999999999</v>
      </c>
      <c r="J20" s="17"/>
      <c r="L20" s="5"/>
      <c r="M20" s="18">
        <f>B26</f>
        <v>3.41968457</v>
      </c>
      <c r="N20" s="7">
        <f t="shared" si="0"/>
        <v>3.4211152</v>
      </c>
      <c r="O20" s="19">
        <f>B27</f>
        <v>3.42538351245</v>
      </c>
      <c r="P20" s="2">
        <f>B28</f>
        <v>3.41398562755</v>
      </c>
      <c r="Q20" s="11">
        <f>E26</f>
        <v>0.00987684999999998</v>
      </c>
      <c r="R20" s="18">
        <f>E27</f>
        <v>0.02088953775</v>
      </c>
      <c r="S20" s="7">
        <f t="shared" si="5"/>
        <v>0.0107629999999999</v>
      </c>
    </row>
    <row r="21" spans="1:19">
      <c r="A21" s="5">
        <v>17</v>
      </c>
      <c r="B21" s="6">
        <v>44821</v>
      </c>
      <c r="C21" s="7">
        <v>3.42875</v>
      </c>
      <c r="D21" s="7">
        <v>3.426249</v>
      </c>
      <c r="E21" s="7">
        <v>3.419</v>
      </c>
      <c r="F21" s="7">
        <v>3.427848</v>
      </c>
      <c r="G21" s="7">
        <v>3.429302</v>
      </c>
      <c r="H21" s="7">
        <f t="shared" si="1"/>
        <v>3.4262298</v>
      </c>
      <c r="I21" s="7">
        <f t="shared" si="2"/>
        <v>0.0103019999999998</v>
      </c>
      <c r="J21" s="17"/>
      <c r="L21" s="5"/>
      <c r="M21" s="18">
        <f>B26</f>
        <v>3.41968457</v>
      </c>
      <c r="N21" s="7">
        <f t="shared" si="0"/>
        <v>3.4262298</v>
      </c>
      <c r="O21" s="11">
        <f>B27</f>
        <v>3.42538351245</v>
      </c>
      <c r="P21" s="2">
        <f>B28</f>
        <v>3.41398562755</v>
      </c>
      <c r="Q21" s="11">
        <f>E26</f>
        <v>0.00987684999999998</v>
      </c>
      <c r="R21" s="18">
        <f>E27</f>
        <v>0.02088953775</v>
      </c>
      <c r="S21" s="7">
        <f t="shared" ref="S21:S24" si="6">I21</f>
        <v>0.0103019999999998</v>
      </c>
    </row>
    <row r="22" spans="1:19">
      <c r="A22" s="5">
        <v>18</v>
      </c>
      <c r="B22" s="6">
        <v>44822</v>
      </c>
      <c r="C22" s="7">
        <v>3.419824</v>
      </c>
      <c r="D22" s="7">
        <v>3.43</v>
      </c>
      <c r="E22" s="7">
        <v>3.429</v>
      </c>
      <c r="F22" s="7">
        <v>3.417941</v>
      </c>
      <c r="G22" s="7">
        <v>3.421</v>
      </c>
      <c r="H22" s="7">
        <f t="shared" si="1"/>
        <v>3.423553</v>
      </c>
      <c r="I22" s="7">
        <f t="shared" si="2"/>
        <v>0.0120590000000003</v>
      </c>
      <c r="J22" s="17"/>
      <c r="L22" s="5"/>
      <c r="M22" s="18">
        <f>B26</f>
        <v>3.41968457</v>
      </c>
      <c r="N22" s="7">
        <f t="shared" si="0"/>
        <v>3.423553</v>
      </c>
      <c r="O22" s="19">
        <f>B27</f>
        <v>3.42538351245</v>
      </c>
      <c r="P22" s="2">
        <f>B28</f>
        <v>3.41398562755</v>
      </c>
      <c r="Q22" s="11">
        <f>E26</f>
        <v>0.00987684999999998</v>
      </c>
      <c r="R22" s="18">
        <f>E27</f>
        <v>0.02088953775</v>
      </c>
      <c r="S22" s="7">
        <f t="shared" si="6"/>
        <v>0.0120590000000003</v>
      </c>
    </row>
    <row r="23" spans="1:19">
      <c r="A23" s="5">
        <v>19</v>
      </c>
      <c r="B23" s="6">
        <v>44823</v>
      </c>
      <c r="C23" s="7">
        <v>3.422216</v>
      </c>
      <c r="D23" s="7">
        <v>3.42147</v>
      </c>
      <c r="E23" s="7">
        <v>3.419823</v>
      </c>
      <c r="F23" s="7">
        <v>3.426433</v>
      </c>
      <c r="G23" s="7">
        <v>3.417</v>
      </c>
      <c r="H23" s="7">
        <f t="shared" si="1"/>
        <v>3.4213884</v>
      </c>
      <c r="I23" s="7">
        <f t="shared" si="2"/>
        <v>0.00943300000000002</v>
      </c>
      <c r="J23" s="17"/>
      <c r="L23" s="5"/>
      <c r="M23" s="18">
        <f>B26</f>
        <v>3.41968457</v>
      </c>
      <c r="N23" s="7">
        <f t="shared" si="0"/>
        <v>3.4213884</v>
      </c>
      <c r="O23" s="11">
        <f>B27</f>
        <v>3.42538351245</v>
      </c>
      <c r="P23" s="2">
        <f>B28</f>
        <v>3.41398562755</v>
      </c>
      <c r="Q23" s="11">
        <f>E26</f>
        <v>0.00987684999999998</v>
      </c>
      <c r="R23" s="18">
        <f>E27</f>
        <v>0.02088953775</v>
      </c>
      <c r="S23" s="7">
        <f t="shared" si="6"/>
        <v>0.00943300000000002</v>
      </c>
    </row>
    <row r="24" spans="1:19">
      <c r="A24" s="5">
        <v>20</v>
      </c>
      <c r="B24" s="6">
        <v>44824</v>
      </c>
      <c r="C24" s="7">
        <v>3.420719</v>
      </c>
      <c r="D24" s="7">
        <v>3.418054</v>
      </c>
      <c r="E24" s="7">
        <v>3.418759</v>
      </c>
      <c r="F24" s="7">
        <v>3.415506</v>
      </c>
      <c r="G24" s="7">
        <v>3.426746</v>
      </c>
      <c r="H24" s="7">
        <f t="shared" si="1"/>
        <v>3.4199568</v>
      </c>
      <c r="I24" s="7">
        <f t="shared" si="2"/>
        <v>0.0112399999999999</v>
      </c>
      <c r="J24" s="17"/>
      <c r="L24" s="5"/>
      <c r="M24" s="18">
        <f>B26</f>
        <v>3.41968457</v>
      </c>
      <c r="N24" s="7">
        <f t="shared" si="0"/>
        <v>3.4199568</v>
      </c>
      <c r="O24" s="19">
        <f>B27</f>
        <v>3.42538351245</v>
      </c>
      <c r="P24" s="2">
        <f>B28</f>
        <v>3.41398562755</v>
      </c>
      <c r="Q24" s="11">
        <f>E26</f>
        <v>0.00987684999999998</v>
      </c>
      <c r="R24" s="18">
        <f>E27</f>
        <v>0.02088953775</v>
      </c>
      <c r="S24" s="7">
        <f t="shared" si="6"/>
        <v>0.0112399999999999</v>
      </c>
    </row>
    <row r="25" ht="19.2" customHeight="1" spans="1:10">
      <c r="A25" s="5" t="s">
        <v>17</v>
      </c>
      <c r="B25" s="5"/>
      <c r="C25" s="8" t="s">
        <v>18</v>
      </c>
      <c r="D25" s="9"/>
      <c r="E25" s="9"/>
      <c r="F25" s="10"/>
      <c r="G25" s="5" t="s">
        <v>19</v>
      </c>
      <c r="H25" s="11">
        <f>SUM(H5:H24)</f>
        <v>68.3936914</v>
      </c>
      <c r="I25" s="11">
        <f>SUM(I5:I24)</f>
        <v>0.197537</v>
      </c>
      <c r="J25" s="5"/>
    </row>
    <row r="26" spans="1:15">
      <c r="A26" s="12" t="s">
        <v>20</v>
      </c>
      <c r="B26" s="13">
        <f>H26</f>
        <v>3.41968457</v>
      </c>
      <c r="C26" s="5" t="s">
        <v>20</v>
      </c>
      <c r="D26" s="5"/>
      <c r="E26" s="11">
        <f>I26</f>
        <v>0.00987684999999998</v>
      </c>
      <c r="F26" s="11"/>
      <c r="G26" s="5" t="s">
        <v>21</v>
      </c>
      <c r="H26" s="11">
        <f>H25/20</f>
        <v>3.41968457</v>
      </c>
      <c r="I26" s="11">
        <f>I25/20</f>
        <v>0.00987684999999998</v>
      </c>
      <c r="J26" s="5"/>
      <c r="L26" s="5"/>
      <c r="M26" s="5"/>
      <c r="N26" s="5"/>
      <c r="O26" s="5"/>
    </row>
    <row r="27" spans="1:17">
      <c r="A27" s="12" t="s">
        <v>22</v>
      </c>
      <c r="B27" s="13">
        <f>H26+H28*I26</f>
        <v>3.42538351245</v>
      </c>
      <c r="C27" s="5" t="s">
        <v>22</v>
      </c>
      <c r="D27" s="5"/>
      <c r="E27" s="11">
        <f>I28*I26</f>
        <v>0.02088953775</v>
      </c>
      <c r="F27" s="11"/>
      <c r="G27" s="5" t="s">
        <v>23</v>
      </c>
      <c r="H27" s="5" t="s">
        <v>24</v>
      </c>
      <c r="I27" s="14" t="s">
        <v>25</v>
      </c>
      <c r="J27" s="5" t="s">
        <v>26</v>
      </c>
      <c r="N27" s="5"/>
      <c r="O27" s="5"/>
      <c r="P27" s="5"/>
      <c r="Q27" s="5"/>
    </row>
    <row r="28" spans="1:17">
      <c r="A28" s="12" t="s">
        <v>27</v>
      </c>
      <c r="B28" s="13">
        <f>H26-H28*I26</f>
        <v>3.41398562755</v>
      </c>
      <c r="C28" s="5" t="s">
        <v>27</v>
      </c>
      <c r="D28" s="5"/>
      <c r="E28" s="5" t="s">
        <v>28</v>
      </c>
      <c r="F28" s="5"/>
      <c r="G28" s="5">
        <v>5</v>
      </c>
      <c r="H28" s="5">
        <v>0.577</v>
      </c>
      <c r="I28" s="14">
        <v>2.115</v>
      </c>
      <c r="J28" s="5" t="s">
        <v>29</v>
      </c>
      <c r="N28" s="5"/>
      <c r="O28" s="5"/>
      <c r="P28" s="5"/>
      <c r="Q28" s="5"/>
    </row>
    <row r="29" spans="5:17">
      <c r="E29" s="2">
        <f>R9</f>
        <v>0.02088953775</v>
      </c>
      <c r="N29" s="5"/>
      <c r="O29" s="5"/>
      <c r="P29" s="5"/>
      <c r="Q29" s="5"/>
    </row>
    <row r="30" spans="5:5">
      <c r="E30" s="2">
        <f>R9</f>
        <v>0.02088953775</v>
      </c>
    </row>
    <row r="32" spans="17:17">
      <c r="Q32" s="21"/>
    </row>
    <row r="33" spans="17:17">
      <c r="Q33" s="21"/>
    </row>
    <row r="34" spans="17:17">
      <c r="Q34" s="21"/>
    </row>
    <row r="48" ht="17.5" spans="17:17">
      <c r="Q48" s="20"/>
    </row>
    <row r="53" ht="17.5" spans="15:15">
      <c r="O53" s="20"/>
    </row>
    <row r="66" spans="1:25">
      <c r="A66" s="22" t="s">
        <v>30</v>
      </c>
      <c r="B66" s="23"/>
      <c r="C66" s="24" t="s">
        <v>31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34"/>
    </row>
    <row r="67" spans="1:25">
      <c r="A67" s="26"/>
      <c r="B67" s="27"/>
      <c r="C67" s="2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35"/>
    </row>
    <row r="68" ht="14.75" spans="1:25">
      <c r="A68" s="30"/>
      <c r="B68" s="31"/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6"/>
    </row>
  </sheetData>
  <mergeCells count="39">
    <mergeCell ref="C3:G3"/>
    <mergeCell ref="A25:B25"/>
    <mergeCell ref="C25:F25"/>
    <mergeCell ref="C26:D26"/>
    <mergeCell ref="E26:F26"/>
    <mergeCell ref="L26:O26"/>
    <mergeCell ref="C27:D27"/>
    <mergeCell ref="E27:F27"/>
    <mergeCell ref="N27:Q27"/>
    <mergeCell ref="C28:D28"/>
    <mergeCell ref="E28:F28"/>
    <mergeCell ref="N28:Q28"/>
    <mergeCell ref="N29:Q29"/>
    <mergeCell ref="A3:A4"/>
    <mergeCell ref="B3:B4"/>
    <mergeCell ref="H3:H4"/>
    <mergeCell ref="I3:I4"/>
    <mergeCell ref="J3:J4"/>
    <mergeCell ref="L3:L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M3:M4"/>
    <mergeCell ref="N3:N4"/>
    <mergeCell ref="O3:O4"/>
    <mergeCell ref="P3:P4"/>
    <mergeCell ref="Q3:Q4"/>
    <mergeCell ref="R3:R4"/>
    <mergeCell ref="S3:S4"/>
    <mergeCell ref="A66:B68"/>
    <mergeCell ref="C66:Y68"/>
    <mergeCell ref="A1:J2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白鹭</cp:lastModifiedBy>
  <dcterms:created xsi:type="dcterms:W3CDTF">2006-09-13T11:21:00Z</dcterms:created>
  <dcterms:modified xsi:type="dcterms:W3CDTF">2022-11-24T08:30:43Z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9EC1EE29193C436CA5C05FF22F7761DB</vt:lpwstr>
  </property>
  <property fmtid="{D5CDD505-2E9C-101B-9397-08002B2CF9AE}" pid="3" name="KSOProductBuildVer">
    <vt:lpwstr>2052-11.1.0.12763</vt:lpwstr>
  </property>
</Properties>
</file>