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17" windowHeight="5340" activeTab="1"/>
  </bookViews>
  <sheets>
    <sheet name="1A" sheetId="16" r:id="rId1"/>
    <sheet name="控制图" sheetId="18" r:id="rId2"/>
    <sheet name="Sheet1" sheetId="19" r:id="rId3"/>
  </sheets>
  <definedNames>
    <definedName name="_xlnm._FilterDatabase" localSheetId="0" hidden="1">'1A'!$A$4:$I$22</definedName>
    <definedName name="_xlnm.Print_Titles" localSheetId="0">'1A'!$2:$2</definedName>
    <definedName name="_xlnm.Print_Area" localSheetId="0">'1A'!$A$1:$I$53</definedName>
  </definedNames>
  <calcPr calcId="144525"/>
</workbook>
</file>

<file path=xl/sharedStrings.xml><?xml version="1.0" encoding="utf-8"?>
<sst xmlns="http://schemas.openxmlformats.org/spreadsheetml/2006/main" count="52" uniqueCount="42">
  <si>
    <t>附录D</t>
  </si>
  <si>
    <t>LWP-3b-DN25流量测控装置误差检测测量过程监视统计记录表</t>
  </si>
  <si>
    <t xml:space="preserve"> </t>
  </si>
  <si>
    <t>测量过程名称：LWP-3b-DN25流量测控装置误差检测</t>
  </si>
  <si>
    <t>被测参数：流量值         测量点：5.10m3/h   允差范围：(0.5-10) m3/h；±1%</t>
  </si>
  <si>
    <t>测量仪器： 水流量标准装置       测量范围：(0.1-30) m3/h</t>
  </si>
  <si>
    <r>
      <rPr>
        <sz val="11"/>
        <rFont val="宋体"/>
        <charset val="134"/>
      </rPr>
      <t>监视方法：统计技术</t>
    </r>
    <r>
      <rPr>
        <sz val="11"/>
        <rFont val="Times New Roman"/>
        <charset val="134"/>
      </rPr>
      <t xml:space="preserve">         </t>
    </r>
  </si>
  <si>
    <t>核查标准：流量表</t>
  </si>
  <si>
    <t>序号</t>
  </si>
  <si>
    <t>核查</t>
  </si>
  <si>
    <t>观察记录（m3/h）</t>
  </si>
  <si>
    <t>R</t>
  </si>
  <si>
    <t>日期</t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</si>
  <si>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1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</si>
  <si>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2</t>
    </r>
  </si>
  <si>
    <r>
      <rPr>
        <sz val="9"/>
        <rFont val="Times New Roman"/>
        <charset val="134"/>
      </rPr>
      <t>X</t>
    </r>
    <r>
      <rPr>
        <vertAlign val="subscript"/>
        <sz val="9"/>
        <rFont val="宋体"/>
        <charset val="134"/>
      </rPr>
      <t>3</t>
    </r>
  </si>
  <si>
    <t>2022.4.06</t>
  </si>
  <si>
    <t>2022.4.21</t>
  </si>
  <si>
    <t>2022.5.06</t>
  </si>
  <si>
    <t>2022.5.18</t>
  </si>
  <si>
    <t>2022.6.02</t>
  </si>
  <si>
    <t>2022.6.17</t>
  </si>
  <si>
    <t>2022.7.03</t>
  </si>
  <si>
    <t>2022.7.18</t>
  </si>
  <si>
    <t>查表得:</t>
  </si>
  <si>
    <r>
      <rPr>
        <sz val="9"/>
        <rFont val="宋体"/>
        <charset val="134"/>
      </rPr>
      <t>A</t>
    </r>
    <r>
      <rPr>
        <vertAlign val="subscript"/>
        <sz val="9"/>
        <rFont val="宋体"/>
        <charset val="134"/>
      </rPr>
      <t>2=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</si>
  <si>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4=</t>
    </r>
  </si>
  <si>
    <r>
      <rPr>
        <sz val="9"/>
        <rFont val="宋体"/>
        <charset val="134"/>
      </rPr>
      <t>D</t>
    </r>
    <r>
      <rPr>
        <vertAlign val="subscript"/>
        <sz val="9"/>
        <rFont val="宋体"/>
        <charset val="134"/>
      </rPr>
      <t>3=</t>
    </r>
  </si>
  <si>
    <t>控制图计算：</t>
  </si>
  <si>
    <r>
      <rPr>
        <sz val="9"/>
        <rFont val="宋体"/>
        <charset val="134"/>
      </rPr>
      <t>中心线</t>
    </r>
    <r>
      <rPr>
        <sz val="9"/>
        <rFont val="Times New Roman"/>
        <charset val="134"/>
      </rPr>
      <t xml:space="preserve"> </t>
    </r>
  </si>
  <si>
    <t>CL=</t>
  </si>
  <si>
    <t>上控制线</t>
  </si>
  <si>
    <t>UCL=</t>
  </si>
  <si>
    <t>下控制线</t>
  </si>
  <si>
    <t>LCL=</t>
  </si>
  <si>
    <t>中心线</t>
  </si>
  <si>
    <t xml:space="preserve">  监视结果评价：</t>
  </si>
  <si>
    <t xml:space="preserve">  均值、极差控制图状态正常，LWP-3b-DN25流量测控装置误差检测测量过程中未出现非正常变异，能满足生产工艺要求。。</t>
  </si>
  <si>
    <r>
      <rPr>
        <sz val="9"/>
        <rFont val="宋体"/>
        <charset val="134"/>
      </rPr>
      <t>核查人员：</t>
    </r>
    <r>
      <rPr>
        <sz val="9"/>
        <rFont val="Times New Roman"/>
        <charset val="134"/>
      </rPr>
      <t xml:space="preserve">                                    2022.7.18</t>
    </r>
  </si>
  <si>
    <t>附录E  LWP-3b-DN25流量测控装置误差检测测量过程控制图</t>
  </si>
  <si>
    <t>LCL=71764.85</t>
  </si>
  <si>
    <t>LCL=0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</si>
</sst>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 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_ "/>
    <numFmt numFmtId="41" formatCode="_ * #,##0_ ;_ * \-#,##0_ ;_ * &quot;-&quot;_ ;_ @_ "/>
  </numFmts>
  <fonts count="31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i/>
      <sz val="9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vertAlign val="sub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3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7" borderId="12" applyNumberFormat="0" applyFon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61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177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justify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 indent="1"/>
    </xf>
    <xf numFmtId="0" fontId="3" fillId="0" borderId="0" xfId="0" applyNumberFormat="1" applyFont="1" applyFill="1" applyBorder="1" applyAlignment="1" applyProtection="1">
      <alignment horizontal="left" vertical="center" inden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179" fontId="7" fillId="0" borderId="4" xfId="0" applyNumberFormat="1" applyFont="1" applyFill="1" applyBorder="1" applyAlignment="1" applyProtection="1">
      <alignment horizontal="center" wrapText="1"/>
    </xf>
    <xf numFmtId="0" fontId="4" fillId="0" borderId="6" xfId="0" applyNumberFormat="1" applyFont="1" applyFill="1" applyBorder="1" applyAlignment="1" applyProtection="1"/>
    <xf numFmtId="177" fontId="4" fillId="0" borderId="7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177" fontId="4" fillId="0" borderId="0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right" vertical="center"/>
    </xf>
    <xf numFmtId="0" fontId="4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178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right"/>
    </xf>
    <xf numFmtId="176" fontId="4" fillId="0" borderId="0" xfId="0" applyNumberFormat="1" applyFont="1" applyFill="1" applyBorder="1" applyAlignment="1" applyProtection="1">
      <alignment horizontal="left" vertical="center"/>
    </xf>
    <xf numFmtId="178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179" fontId="7" fillId="0" borderId="2" xfId="0" applyNumberFormat="1" applyFont="1" applyFill="1" applyBorder="1" applyAlignment="1" applyProtection="1">
      <alignment horizontal="center" wrapText="1"/>
    </xf>
    <xf numFmtId="179" fontId="7" fillId="0" borderId="2" xfId="0" applyNumberFormat="1" applyFont="1" applyFill="1" applyBorder="1" applyAlignment="1" applyProtection="1">
      <alignment horizontal="center" vertical="top" wrapText="1"/>
    </xf>
    <xf numFmtId="0" fontId="4" fillId="0" borderId="9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600" b="1"/>
              <a:t>均值控制图</a:t>
            </a:r>
            <a:endParaRPr sz="1600" b="1"/>
          </a:p>
        </c:rich>
      </c:tx>
      <c:layout>
        <c:manualLayout>
          <c:xMode val="edge"/>
          <c:yMode val="edge"/>
          <c:x val="0.445239576851276"/>
          <c:y val="0.034722222222222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06314022354245"/>
          <c:y val="0.188325621230659"/>
          <c:w val="0.916828162503334"/>
          <c:h val="0.70101851851851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'1A'!$H$11:$H$18</c:f>
              <c:numCache>
                <c:formatCode>0.00_);[Red]\(0.00\)</c:formatCode>
                <c:ptCount val="8"/>
                <c:pt idx="0">
                  <c:v>71773.3366666667</c:v>
                </c:pt>
                <c:pt idx="1">
                  <c:v>71782.2133333333</c:v>
                </c:pt>
                <c:pt idx="2">
                  <c:v>71772.6233333333</c:v>
                </c:pt>
                <c:pt idx="3">
                  <c:v>71781.5466666667</c:v>
                </c:pt>
                <c:pt idx="4">
                  <c:v>71771.0833333333</c:v>
                </c:pt>
                <c:pt idx="5">
                  <c:v>71784.9</c:v>
                </c:pt>
                <c:pt idx="6">
                  <c:v>71783.5866666667</c:v>
                </c:pt>
                <c:pt idx="7">
                  <c:v>71785.0766666667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74269824"/>
        <c:axId val="74271744"/>
      </c:lineChart>
      <c:catAx>
        <c:axId val="7426982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271744"/>
        <c:crosses val="autoZero"/>
        <c:auto val="1"/>
        <c:lblAlgn val="ctr"/>
        <c:lblOffset val="100"/>
        <c:noMultiLvlLbl val="0"/>
      </c:catAx>
      <c:valAx>
        <c:axId val="74271744"/>
        <c:scaling>
          <c:orientation val="minMax"/>
          <c:max val="71795"/>
          <c:min val="717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_);[Red]\(0.00\)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426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极差控制图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678125742008766"/>
          <c:y val="0.231497111306955"/>
          <c:w val="0.913560893383902"/>
          <c:h val="0.66537183919734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'1A'!$I$11:$I$18</c:f>
              <c:numCache>
                <c:formatCode>0.00_);[Red]\(0.00\)</c:formatCode>
                <c:ptCount val="8"/>
                <c:pt idx="0">
                  <c:v>14.3500000000058</c:v>
                </c:pt>
                <c:pt idx="1">
                  <c:v>7.23999999999069</c:v>
                </c:pt>
                <c:pt idx="2">
                  <c:v>7.57000000000698</c:v>
                </c:pt>
                <c:pt idx="3">
                  <c:v>6.19999999999709</c:v>
                </c:pt>
                <c:pt idx="4">
                  <c:v>15.0299999999988</c:v>
                </c:pt>
                <c:pt idx="5">
                  <c:v>8.8799999999901</c:v>
                </c:pt>
                <c:pt idx="6">
                  <c:v>1.94000000000233</c:v>
                </c:pt>
                <c:pt idx="7">
                  <c:v>8.93000000000757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8514432"/>
        <c:axId val="99076352"/>
      </c:lineChart>
      <c:catAx>
        <c:axId val="985144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9076352"/>
        <c:crosses val="autoZero"/>
        <c:auto val="1"/>
        <c:lblAlgn val="ctr"/>
        <c:lblOffset val="100"/>
        <c:noMultiLvlLbl val="0"/>
      </c:catAx>
      <c:valAx>
        <c:axId val="99076352"/>
        <c:scaling>
          <c:orientation val="minMax"/>
          <c:max val="27.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_);[Red]\(0.0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8514432"/>
        <c:crosses val="autoZero"/>
        <c:crossBetween val="between"/>
        <c:majorUnit val="2"/>
        <c:min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acrossLinear" id="2">
  <a:schemeClr val="accent1"/>
  <a:schemeClr val="accent2"/>
  <a:schemeClr val="accent3"/>
  <a:schemeClr val="accent4"/>
  <a:schemeClr val="accent5"/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76200</xdr:colOff>
      <xdr:row>32</xdr:row>
      <xdr:rowOff>47625</xdr:rowOff>
    </xdr:from>
    <xdr:to>
      <xdr:col>2</xdr:col>
      <xdr:colOff>390525</xdr:colOff>
      <xdr:row>32</xdr:row>
      <xdr:rowOff>285750</xdr:rowOff>
    </xdr:to>
    <xdr:pic>
      <xdr:nvPicPr>
        <xdr:cNvPr id="10" name="Picture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57325" y="9784715"/>
          <a:ext cx="314325" cy="2381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7</xdr:col>
      <xdr:colOff>164225</xdr:colOff>
      <xdr:row>8</xdr:row>
      <xdr:rowOff>123825</xdr:rowOff>
    </xdr:from>
    <xdr:to>
      <xdr:col>7</xdr:col>
      <xdr:colOff>426983</xdr:colOff>
      <xdr:row>9</xdr:row>
      <xdr:rowOff>152400</xdr:rowOff>
    </xdr:to>
    <xdr:pic>
      <xdr:nvPicPr>
        <xdr:cNvPr id="9" name="图片模式1"/>
        <xdr:cNvPicPr/>
      </xdr:nvPicPr>
      <xdr:blipFill>
        <a:blip r:embed="rId2" cstate="print"/>
        <a:stretch>
          <a:fillRect/>
        </a:stretch>
      </xdr:blipFill>
      <xdr:spPr>
        <a:xfrm>
          <a:off x="4821555" y="2371725"/>
          <a:ext cx="262890" cy="3238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25</xdr:row>
      <xdr:rowOff>0</xdr:rowOff>
    </xdr:from>
    <xdr:to>
      <xdr:col>0</xdr:col>
      <xdr:colOff>600075</xdr:colOff>
      <xdr:row>26</xdr:row>
      <xdr:rowOff>28575</xdr:rowOff>
    </xdr:to>
    <xdr:pic>
      <xdr:nvPicPr>
        <xdr:cNvPr id="8" name="图片模式2"/>
        <xdr:cNvPicPr/>
      </xdr:nvPicPr>
      <xdr:blipFill>
        <a:blip r:embed="rId3" cstate="print"/>
        <a:stretch>
          <a:fillRect/>
        </a:stretch>
      </xdr:blipFill>
      <xdr:spPr>
        <a:xfrm>
          <a:off x="600075" y="7000875"/>
          <a:ext cx="0" cy="30734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180975</xdr:colOff>
      <xdr:row>28</xdr:row>
      <xdr:rowOff>38100</xdr:rowOff>
    </xdr:from>
    <xdr:to>
      <xdr:col>2</xdr:col>
      <xdr:colOff>581025</xdr:colOff>
      <xdr:row>29</xdr:row>
      <xdr:rowOff>57150</xdr:rowOff>
    </xdr:to>
    <xdr:pic>
      <xdr:nvPicPr>
        <xdr:cNvPr id="7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1562100" y="8165465"/>
          <a:ext cx="40005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29</xdr:row>
      <xdr:rowOff>145415</xdr:rowOff>
    </xdr:from>
    <xdr:to>
      <xdr:col>3</xdr:col>
      <xdr:colOff>38100</xdr:colOff>
      <xdr:row>29</xdr:row>
      <xdr:rowOff>459740</xdr:rowOff>
    </xdr:to>
    <xdr:pic>
      <xdr:nvPicPr>
        <xdr:cNvPr id="6" name="图片模式4"/>
        <xdr:cNvPicPr/>
      </xdr:nvPicPr>
      <xdr:blipFill>
        <a:blip r:embed="rId4" cstate="print"/>
        <a:stretch>
          <a:fillRect/>
        </a:stretch>
      </xdr:blipFill>
      <xdr:spPr>
        <a:xfrm>
          <a:off x="1476375" y="8568055"/>
          <a:ext cx="762000" cy="3143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95250</xdr:colOff>
      <xdr:row>30</xdr:row>
      <xdr:rowOff>66675</xdr:rowOff>
    </xdr:from>
    <xdr:to>
      <xdr:col>3</xdr:col>
      <xdr:colOff>38100</xdr:colOff>
      <xdr:row>31</xdr:row>
      <xdr:rowOff>9525</xdr:rowOff>
    </xdr:to>
    <xdr:pic>
      <xdr:nvPicPr>
        <xdr:cNvPr id="5" name="图片模式5"/>
        <xdr:cNvPicPr/>
      </xdr:nvPicPr>
      <xdr:blipFill>
        <a:blip r:embed="rId5" cstate="print"/>
        <a:stretch>
          <a:fillRect/>
        </a:stretch>
      </xdr:blipFill>
      <xdr:spPr>
        <a:xfrm>
          <a:off x="1476375" y="8956040"/>
          <a:ext cx="762000" cy="28575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57150</xdr:colOff>
      <xdr:row>33</xdr:row>
      <xdr:rowOff>171450</xdr:rowOff>
    </xdr:from>
    <xdr:to>
      <xdr:col>2</xdr:col>
      <xdr:colOff>600075</xdr:colOff>
      <xdr:row>34</xdr:row>
      <xdr:rowOff>0</xdr:rowOff>
    </xdr:to>
    <xdr:pic>
      <xdr:nvPicPr>
        <xdr:cNvPr id="4" name="图片模式6"/>
        <xdr:cNvPicPr/>
      </xdr:nvPicPr>
      <xdr:blipFill>
        <a:blip r:embed="rId6" cstate="print"/>
        <a:stretch>
          <a:fillRect/>
        </a:stretch>
      </xdr:blipFill>
      <xdr:spPr>
        <a:xfrm>
          <a:off x="1438275" y="10232390"/>
          <a:ext cx="542925" cy="2190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600075</xdr:colOff>
      <xdr:row>27</xdr:row>
      <xdr:rowOff>142875</xdr:rowOff>
    </xdr:from>
    <xdr:to>
      <xdr:col>0</xdr:col>
      <xdr:colOff>600075</xdr:colOff>
      <xdr:row>27</xdr:row>
      <xdr:rowOff>476250</xdr:rowOff>
    </xdr:to>
    <xdr:pic>
      <xdr:nvPicPr>
        <xdr:cNvPr id="3" name="图片模式7"/>
        <xdr:cNvPicPr/>
      </xdr:nvPicPr>
      <xdr:blipFill>
        <a:blip r:embed="rId7"/>
        <a:stretch>
          <a:fillRect/>
        </a:stretch>
      </xdr:blipFill>
      <xdr:spPr>
        <a:xfrm>
          <a:off x="600075" y="7793990"/>
          <a:ext cx="0" cy="33337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66675</xdr:colOff>
      <xdr:row>34</xdr:row>
      <xdr:rowOff>95250</xdr:rowOff>
    </xdr:from>
    <xdr:to>
      <xdr:col>2</xdr:col>
      <xdr:colOff>600075</xdr:colOff>
      <xdr:row>34</xdr:row>
      <xdr:rowOff>371475</xdr:rowOff>
    </xdr:to>
    <xdr:pic>
      <xdr:nvPicPr>
        <xdr:cNvPr id="2" name="图片模式8"/>
        <xdr:cNvPicPr/>
      </xdr:nvPicPr>
      <xdr:blipFill>
        <a:blip r:embed="rId8" cstate="print"/>
        <a:stretch>
          <a:fillRect/>
        </a:stretch>
      </xdr:blipFill>
      <xdr:spPr>
        <a:xfrm>
          <a:off x="1447800" y="10546715"/>
          <a:ext cx="533400" cy="2762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3</xdr:col>
      <xdr:colOff>472965</xdr:colOff>
      <xdr:row>25</xdr:row>
      <xdr:rowOff>0</xdr:rowOff>
    </xdr:from>
    <xdr:to>
      <xdr:col>3</xdr:col>
      <xdr:colOff>702879</xdr:colOff>
      <xdr:row>25</xdr:row>
      <xdr:rowOff>200025</xdr:rowOff>
    </xdr:to>
    <xdr:pic>
      <xdr:nvPicPr>
        <xdr:cNvPr id="1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72715" y="7000875"/>
          <a:ext cx="229870" cy="200025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0</xdr:col>
      <xdr:colOff>282465</xdr:colOff>
      <xdr:row>25</xdr:row>
      <xdr:rowOff>0</xdr:rowOff>
    </xdr:from>
    <xdr:to>
      <xdr:col>0</xdr:col>
      <xdr:colOff>551792</xdr:colOff>
      <xdr:row>25</xdr:row>
      <xdr:rowOff>229913</xdr:rowOff>
    </xdr:to>
    <xdr:pic>
      <xdr:nvPicPr>
        <xdr:cNvPr id="13" name="图片模式3"/>
        <xdr:cNvPicPr/>
      </xdr:nvPicPr>
      <xdr:blipFill>
        <a:blip r:embed="rId3" cstate="print"/>
        <a:stretch>
          <a:fillRect/>
        </a:stretch>
      </xdr:blipFill>
      <xdr:spPr>
        <a:xfrm>
          <a:off x="281940" y="7000875"/>
          <a:ext cx="269240" cy="229870"/>
        </a:xfrm>
        <a:prstGeom prst="rect">
          <a:avLst/>
        </a:prstGeom>
        <a:noFill/>
        <a:ln w="12700" cap="flat">
          <a:noFill/>
          <a:prstDash val="solid"/>
          <a:miter lim="800000"/>
          <a:headEnd type="none" w="med" len="med"/>
          <a:tailEnd type="none" w="med" len="med"/>
        </a:ln>
        <a:effectLst/>
      </xdr:spPr>
    </xdr:pic>
    <xdr:clientData/>
  </xdr:twoCellAnchor>
  <xdr:twoCellAnchor>
    <xdr:from>
      <xdr:col>2</xdr:col>
      <xdr:colOff>669925</xdr:colOff>
      <xdr:row>36</xdr:row>
      <xdr:rowOff>275590</xdr:rowOff>
    </xdr:from>
    <xdr:to>
      <xdr:col>11</xdr:col>
      <xdr:colOff>617220</xdr:colOff>
      <xdr:row>74</xdr:row>
      <xdr:rowOff>132080</xdr:rowOff>
    </xdr:to>
    <xdr:pic>
      <xdr:nvPicPr>
        <xdr:cNvPr id="14" name="图片 12" descr="乐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051050" y="11708130"/>
          <a:ext cx="5767070" cy="79336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29845</xdr:colOff>
      <xdr:row>3</xdr:row>
      <xdr:rowOff>14605</xdr:rowOff>
    </xdr:from>
    <xdr:to>
      <xdr:col>10</xdr:col>
      <xdr:colOff>314960</xdr:colOff>
      <xdr:row>18</xdr:row>
      <xdr:rowOff>14605</xdr:rowOff>
    </xdr:to>
    <xdr:graphicFrame>
      <xdr:nvGraphicFramePr>
        <xdr:cNvPr id="2" name="图表 1"/>
        <xdr:cNvGraphicFramePr/>
      </xdr:nvGraphicFramePr>
      <xdr:xfrm>
        <a:off x="29845" y="481330"/>
        <a:ext cx="7505065" cy="26485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</xdr:colOff>
      <xdr:row>18</xdr:row>
      <xdr:rowOff>79375</xdr:rowOff>
    </xdr:from>
    <xdr:to>
      <xdr:col>10</xdr:col>
      <xdr:colOff>316230</xdr:colOff>
      <xdr:row>26</xdr:row>
      <xdr:rowOff>192405</xdr:rowOff>
    </xdr:to>
    <xdr:graphicFrame>
      <xdr:nvGraphicFramePr>
        <xdr:cNvPr id="6" name="图表 5"/>
        <xdr:cNvGraphicFramePr/>
      </xdr:nvGraphicFramePr>
      <xdr:xfrm>
        <a:off x="1905" y="3194685"/>
        <a:ext cx="7534275" cy="20942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533400</xdr:colOff>
      <xdr:row>24</xdr:row>
      <xdr:rowOff>38100</xdr:rowOff>
    </xdr:from>
    <xdr:to>
      <xdr:col>10</xdr:col>
      <xdr:colOff>19050</xdr:colOff>
      <xdr:row>24</xdr:row>
      <xdr:rowOff>57150</xdr:rowOff>
    </xdr:to>
    <xdr:cxnSp>
      <xdr:nvCxnSpPr>
        <xdr:cNvPr id="7" name="直接连接符 6"/>
        <xdr:cNvCxnSpPr/>
      </xdr:nvCxnSpPr>
      <xdr:spPr>
        <a:xfrm flipV="1">
          <a:off x="533400" y="4982210"/>
          <a:ext cx="6705600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504825</xdr:colOff>
      <xdr:row>20</xdr:row>
      <xdr:rowOff>19685</xdr:rowOff>
    </xdr:from>
    <xdr:to>
      <xdr:col>10</xdr:col>
      <xdr:colOff>19050</xdr:colOff>
      <xdr:row>20</xdr:row>
      <xdr:rowOff>38735</xdr:rowOff>
    </xdr:to>
    <xdr:cxnSp>
      <xdr:nvCxnSpPr>
        <xdr:cNvPr id="3" name="直接连接符 2"/>
        <xdr:cNvCxnSpPr/>
      </xdr:nvCxnSpPr>
      <xdr:spPr>
        <a:xfrm flipV="1">
          <a:off x="504825" y="3868420"/>
          <a:ext cx="6734175" cy="19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544830</xdr:colOff>
      <xdr:row>22</xdr:row>
      <xdr:rowOff>17145</xdr:rowOff>
    </xdr:from>
    <xdr:to>
      <xdr:col>10</xdr:col>
      <xdr:colOff>1905</xdr:colOff>
      <xdr:row>22</xdr:row>
      <xdr:rowOff>26670</xdr:rowOff>
    </xdr:to>
    <xdr:cxnSp>
      <xdr:nvCxnSpPr>
        <xdr:cNvPr id="8" name="直接连接符 7"/>
        <xdr:cNvCxnSpPr/>
      </xdr:nvCxnSpPr>
      <xdr:spPr>
        <a:xfrm>
          <a:off x="544830" y="4561205"/>
          <a:ext cx="6677025" cy="95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580390</xdr:colOff>
      <xdr:row>4</xdr:row>
      <xdr:rowOff>650240</xdr:rowOff>
    </xdr:from>
    <xdr:to>
      <xdr:col>10</xdr:col>
      <xdr:colOff>256540</xdr:colOff>
      <xdr:row>4</xdr:row>
      <xdr:rowOff>650240</xdr:rowOff>
    </xdr:to>
    <xdr:cxnSp>
      <xdr:nvCxnSpPr>
        <xdr:cNvPr id="9" name="直接连接符 8"/>
        <xdr:cNvCxnSpPr/>
      </xdr:nvCxnSpPr>
      <xdr:spPr>
        <a:xfrm>
          <a:off x="580390" y="1316990"/>
          <a:ext cx="689610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0.0826737060928455</cdr:x>
      <cdr:y>0.543036833517967</cdr:y>
    </cdr:from>
    <cdr:to>
      <cdr:x>0.993413706092845</cdr:x>
      <cdr:y>0.543036833517967</cdr:y>
    </cdr:to>
    <cdr:sp>
      <cdr:nvSpPr>
        <cdr:cNvPr id="2" name="直接连接符 1"/>
        <cdr:cNvSpPr/>
      </cdr:nvSpPr>
      <cdr:spPr xmlns:a="http://schemas.openxmlformats.org/drawingml/2006/main">
        <a:xfrm xmlns:a="http://schemas.openxmlformats.org/drawingml/2006/main">
          <a:off x="619947" y="1417934"/>
          <a:ext cx="682938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  <cdr:relSizeAnchor xmlns:cdr="http://schemas.openxmlformats.org/drawingml/2006/chartDrawing">
    <cdr:from>
      <cdr:x>0.0848424428450553</cdr:x>
      <cdr:y>0.780037371130212</cdr:y>
    </cdr:from>
    <cdr:to>
      <cdr:x>0.996922442845055</cdr:x>
      <cdr:y>0.786657371130211</cdr:y>
    </cdr:to>
    <cdr:sp>
      <cdr:nvSpPr>
        <cdr:cNvPr id="3" name="直接连接符 2"/>
        <cdr:cNvSpPr/>
      </cdr:nvSpPr>
      <cdr:spPr xmlns:a="http://schemas.openxmlformats.org/drawingml/2006/main">
        <a:xfrm xmlns:a="http://schemas.openxmlformats.org/drawingml/2006/main">
          <a:off x="636209" y="2036771"/>
          <a:ext cx="6839428" cy="1728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view="pageBreakPreview" zoomScale="115" zoomScaleNormal="121" zoomScaleSheetLayoutView="115" topLeftCell="A31" workbookViewId="0">
      <selection activeCell="D12" sqref="D12"/>
    </sheetView>
  </sheetViews>
  <sheetFormatPr defaultColWidth="9" defaultRowHeight="15.75"/>
  <cols>
    <col min="1" max="1" width="7.875" customWidth="1"/>
    <col min="2" max="2" width="10.25" customWidth="1"/>
    <col min="3" max="3" width="10.75" customWidth="1"/>
    <col min="4" max="4" width="9.875" customWidth="1"/>
    <col min="5" max="5" width="10.125" customWidth="1"/>
    <col min="6" max="6" width="6.875" customWidth="1"/>
    <col min="7" max="7" width="5.375" customWidth="1"/>
    <col min="8" max="8" width="7.5" customWidth="1"/>
    <col min="9" max="9" width="7.875" customWidth="1"/>
    <col min="10" max="256" width="9" customWidth="1"/>
  </cols>
  <sheetData>
    <row r="1" s="7" customFormat="1" ht="13.5" spans="1:1">
      <c r="A1" s="9" t="s">
        <v>0</v>
      </c>
    </row>
    <row r="2" s="7" customFormat="1" ht="21" customHeight="1" spans="1:9">
      <c r="A2" s="10" t="s">
        <v>1</v>
      </c>
      <c r="B2" s="11"/>
      <c r="C2" s="11"/>
      <c r="D2" s="11"/>
      <c r="E2" s="11"/>
      <c r="F2" s="11"/>
      <c r="G2" s="11"/>
      <c r="H2" s="11"/>
      <c r="I2" s="11"/>
    </row>
    <row r="3" s="7" customFormat="1" ht="14.25" customHeight="1" spans="1:9">
      <c r="A3" s="10"/>
      <c r="B3" s="12"/>
      <c r="C3" s="12"/>
      <c r="D3" s="12"/>
      <c r="E3" s="12"/>
      <c r="F3" s="12"/>
      <c r="G3" s="12"/>
      <c r="H3" s="12"/>
      <c r="I3" s="12"/>
    </row>
    <row r="4" s="7" customFormat="1" ht="24" customHeight="1" spans="1:9">
      <c r="A4" s="13" t="s">
        <v>2</v>
      </c>
      <c r="B4" s="13"/>
      <c r="C4" s="13"/>
      <c r="D4" s="13"/>
      <c r="E4" s="13"/>
      <c r="F4" s="13"/>
      <c r="G4" s="13"/>
      <c r="H4" s="13"/>
      <c r="I4" s="13"/>
    </row>
    <row r="5" s="7" customFormat="1" ht="24" customHeight="1" spans="1:9">
      <c r="A5" s="13" t="s">
        <v>3</v>
      </c>
      <c r="B5" s="13"/>
      <c r="C5" s="13"/>
      <c r="D5" s="13"/>
      <c r="E5" s="13"/>
      <c r="F5" s="13"/>
      <c r="G5" s="13"/>
      <c r="H5" s="13"/>
      <c r="I5" s="13"/>
    </row>
    <row r="6" s="7" customFormat="1" ht="24" customHeight="1" spans="1:9">
      <c r="A6" s="13" t="s">
        <v>4</v>
      </c>
      <c r="B6" s="13"/>
      <c r="C6" s="13"/>
      <c r="D6" s="13"/>
      <c r="E6" s="13"/>
      <c r="F6" s="13"/>
      <c r="G6" s="13"/>
      <c r="H6" s="13"/>
      <c r="I6" s="13"/>
    </row>
    <row r="7" s="7" customFormat="1" ht="24" customHeight="1" spans="1:9">
      <c r="A7" s="13" t="s">
        <v>5</v>
      </c>
      <c r="B7" s="13"/>
      <c r="C7" s="13"/>
      <c r="D7" s="13"/>
      <c r="E7" s="13"/>
      <c r="F7" s="13"/>
      <c r="G7" s="13"/>
      <c r="H7" s="13"/>
      <c r="I7" s="13"/>
    </row>
    <row r="8" s="7" customFormat="1" ht="32.25" customHeight="1" spans="1:9">
      <c r="A8" s="14" t="s">
        <v>6</v>
      </c>
      <c r="B8" s="14"/>
      <c r="C8" s="14"/>
      <c r="D8" s="14" t="s">
        <v>7</v>
      </c>
      <c r="E8" s="14"/>
      <c r="F8" s="14"/>
      <c r="G8" s="14"/>
      <c r="H8" s="13"/>
      <c r="I8" s="13"/>
    </row>
    <row r="9" s="8" customFormat="1" ht="23.25" customHeight="1" spans="1:9">
      <c r="A9" s="15" t="s">
        <v>8</v>
      </c>
      <c r="B9" s="16" t="s">
        <v>9</v>
      </c>
      <c r="C9" s="16" t="s">
        <v>10</v>
      </c>
      <c r="D9" s="16"/>
      <c r="E9" s="16"/>
      <c r="F9" s="16"/>
      <c r="G9" s="16"/>
      <c r="H9" s="17"/>
      <c r="I9" s="55" t="s">
        <v>11</v>
      </c>
    </row>
    <row r="10" s="8" customFormat="1" ht="21.95" customHeight="1" spans="1:9">
      <c r="A10" s="18"/>
      <c r="B10" s="19" t="s">
        <v>12</v>
      </c>
      <c r="C10" s="17" t="s">
        <v>13</v>
      </c>
      <c r="D10" s="17" t="s">
        <v>14</v>
      </c>
      <c r="E10" s="17" t="s">
        <v>15</v>
      </c>
      <c r="F10" s="17"/>
      <c r="G10" s="17"/>
      <c r="H10" s="20"/>
      <c r="I10" s="56"/>
    </row>
    <row r="11" s="8" customFormat="1" ht="21.95" customHeight="1" spans="1:9">
      <c r="A11" s="21">
        <v>1</v>
      </c>
      <c r="B11" s="22" t="s">
        <v>16</v>
      </c>
      <c r="C11" s="23">
        <v>71769.2</v>
      </c>
      <c r="D11" s="23">
        <v>71768.23</v>
      </c>
      <c r="E11" s="23">
        <v>71782.58</v>
      </c>
      <c r="F11" s="24"/>
      <c r="G11" s="24"/>
      <c r="H11" s="25">
        <f>SUM(C11:E11)/3</f>
        <v>71773.3366666667</v>
      </c>
      <c r="I11" s="24">
        <f>MAX(C11:E11)-MIN(C11:E11)</f>
        <v>14.3500000000058</v>
      </c>
    </row>
    <row r="12" s="8" customFormat="1" ht="21.75" customHeight="1" spans="1:9">
      <c r="A12" s="21">
        <v>2</v>
      </c>
      <c r="B12" s="22" t="s">
        <v>17</v>
      </c>
      <c r="C12" s="23">
        <v>71779.19</v>
      </c>
      <c r="D12" s="23">
        <v>71781.02</v>
      </c>
      <c r="E12" s="23">
        <v>71786.43</v>
      </c>
      <c r="F12" s="24"/>
      <c r="G12" s="24"/>
      <c r="H12" s="25">
        <f t="shared" ref="H12:H18" si="0">SUM(C12:E12)/3</f>
        <v>71782.2133333333</v>
      </c>
      <c r="I12" s="24">
        <f>MAX(C12:E12)-MIN(C12:E12)</f>
        <v>7.23999999999069</v>
      </c>
    </row>
    <row r="13" s="8" customFormat="1" ht="21.95" customHeight="1" spans="1:9">
      <c r="A13" s="21">
        <v>3</v>
      </c>
      <c r="B13" s="22" t="s">
        <v>18</v>
      </c>
      <c r="C13" s="23">
        <v>71769.06</v>
      </c>
      <c r="D13" s="23">
        <v>71772.18</v>
      </c>
      <c r="E13" s="23">
        <v>71776.63</v>
      </c>
      <c r="F13" s="24"/>
      <c r="G13" s="24"/>
      <c r="H13" s="25">
        <f t="shared" si="0"/>
        <v>71772.6233333333</v>
      </c>
      <c r="I13" s="24">
        <f>MAX(C13:E13)-MIN(C13:E13)</f>
        <v>7.57000000000698</v>
      </c>
    </row>
    <row r="14" s="8" customFormat="1" ht="21.95" customHeight="1" spans="1:9">
      <c r="A14" s="21">
        <v>4</v>
      </c>
      <c r="B14" s="22" t="s">
        <v>19</v>
      </c>
      <c r="C14" s="23">
        <v>71777.42</v>
      </c>
      <c r="D14" s="23">
        <v>71783.6</v>
      </c>
      <c r="E14" s="23">
        <v>71783.62</v>
      </c>
      <c r="F14" s="24"/>
      <c r="G14" s="24"/>
      <c r="H14" s="25">
        <f t="shared" si="0"/>
        <v>71781.5466666667</v>
      </c>
      <c r="I14" s="24">
        <f t="shared" ref="I14:I18" si="1">MAX(C14:E14)-MIN(C14:E14)</f>
        <v>6.19999999999709</v>
      </c>
    </row>
    <row r="15" s="8" customFormat="1" ht="21.95" customHeight="1" spans="1:9">
      <c r="A15" s="21">
        <v>5</v>
      </c>
      <c r="B15" s="22" t="s">
        <v>20</v>
      </c>
      <c r="C15" s="23">
        <v>71765.27</v>
      </c>
      <c r="D15" s="23">
        <v>71767.68</v>
      </c>
      <c r="E15" s="23">
        <v>71780.3</v>
      </c>
      <c r="F15" s="24"/>
      <c r="G15" s="24"/>
      <c r="H15" s="25">
        <f t="shared" si="0"/>
        <v>71771.0833333333</v>
      </c>
      <c r="I15" s="24">
        <f t="shared" si="1"/>
        <v>15.0299999999988</v>
      </c>
    </row>
    <row r="16" s="8" customFormat="1" ht="21.95" customHeight="1" spans="1:9">
      <c r="A16" s="21">
        <v>6</v>
      </c>
      <c r="B16" s="22" t="s">
        <v>21</v>
      </c>
      <c r="C16" s="23">
        <v>71784.12</v>
      </c>
      <c r="D16" s="23">
        <v>71789.73</v>
      </c>
      <c r="E16" s="23">
        <v>71780.85</v>
      </c>
      <c r="F16" s="24"/>
      <c r="G16" s="24"/>
      <c r="H16" s="25">
        <f t="shared" si="0"/>
        <v>71784.9</v>
      </c>
      <c r="I16" s="24">
        <f t="shared" si="1"/>
        <v>8.8799999999901</v>
      </c>
    </row>
    <row r="17" s="8" customFormat="1" ht="21.95" customHeight="1" spans="1:9">
      <c r="A17" s="21">
        <v>7</v>
      </c>
      <c r="B17" s="22" t="s">
        <v>22</v>
      </c>
      <c r="C17" s="23">
        <v>71782.75</v>
      </c>
      <c r="D17" s="23">
        <v>71783.32</v>
      </c>
      <c r="E17" s="23">
        <v>71784.69</v>
      </c>
      <c r="F17" s="24"/>
      <c r="G17" s="24"/>
      <c r="H17" s="25">
        <f t="shared" si="0"/>
        <v>71783.5866666667</v>
      </c>
      <c r="I17" s="24">
        <f t="shared" si="1"/>
        <v>1.94000000000233</v>
      </c>
    </row>
    <row r="18" s="8" customFormat="1" ht="21.95" customHeight="1" spans="1:9">
      <c r="A18" s="21">
        <v>8</v>
      </c>
      <c r="B18" s="22" t="s">
        <v>23</v>
      </c>
      <c r="C18" s="23">
        <v>71781.39</v>
      </c>
      <c r="D18" s="23">
        <v>71783.52</v>
      </c>
      <c r="E18" s="23">
        <v>71790.32</v>
      </c>
      <c r="F18" s="24"/>
      <c r="G18" s="24"/>
      <c r="H18" s="25">
        <f t="shared" si="0"/>
        <v>71785.0766666667</v>
      </c>
      <c r="I18" s="24">
        <f t="shared" si="1"/>
        <v>8.93000000000757</v>
      </c>
    </row>
    <row r="19" s="8" customFormat="1" ht="21.95" customHeight="1" spans="1:9">
      <c r="A19" s="26"/>
      <c r="B19" s="27"/>
      <c r="C19" s="24"/>
      <c r="D19" s="24"/>
      <c r="E19" s="24"/>
      <c r="F19" s="24"/>
      <c r="G19" s="24"/>
      <c r="H19" s="25"/>
      <c r="I19" s="24"/>
    </row>
    <row r="20" s="8" customFormat="1" ht="21.95" customHeight="1" spans="1:9">
      <c r="A20" s="26" t="s">
        <v>2</v>
      </c>
      <c r="B20" s="27"/>
      <c r="C20" s="24"/>
      <c r="D20" s="24"/>
      <c r="E20" s="24"/>
      <c r="F20" s="24"/>
      <c r="G20" s="24"/>
      <c r="H20" s="25"/>
      <c r="I20" s="24"/>
    </row>
    <row r="21" s="8" customFormat="1" ht="21.95" customHeight="1" spans="1:9">
      <c r="A21" s="26" t="s">
        <v>2</v>
      </c>
      <c r="B21" s="27"/>
      <c r="C21" s="24"/>
      <c r="D21" s="24"/>
      <c r="E21" s="24"/>
      <c r="F21" s="24"/>
      <c r="G21" s="24"/>
      <c r="H21" s="25"/>
      <c r="I21" s="24"/>
    </row>
    <row r="22" s="8" customFormat="1" ht="21.95" customHeight="1" spans="1:9">
      <c r="A22" s="26" t="s">
        <v>2</v>
      </c>
      <c r="B22" s="27"/>
      <c r="C22" s="24"/>
      <c r="D22" s="24"/>
      <c r="E22" s="24"/>
      <c r="F22" s="24"/>
      <c r="G22" s="24"/>
      <c r="H22" s="25"/>
      <c r="I22" s="24"/>
    </row>
    <row r="23" s="7" customFormat="1" ht="21.95" customHeight="1" spans="1:9">
      <c r="A23" s="28"/>
      <c r="B23" s="29"/>
      <c r="C23" s="28"/>
      <c r="D23" s="28"/>
      <c r="E23" s="28"/>
      <c r="F23" s="28"/>
      <c r="G23" s="28"/>
      <c r="H23" s="30"/>
      <c r="I23" s="57"/>
    </row>
    <row r="24" s="7" customFormat="1" ht="21.95" customHeight="1" spans="1:9">
      <c r="A24" s="28"/>
      <c r="B24" s="29"/>
      <c r="C24" s="28"/>
      <c r="D24" s="28"/>
      <c r="E24" s="28"/>
      <c r="F24" s="28"/>
      <c r="G24" s="28"/>
      <c r="H24" s="30"/>
      <c r="I24" s="57"/>
    </row>
    <row r="25" s="7" customFormat="1" ht="21.95" customHeight="1" spans="1:9">
      <c r="A25" s="28"/>
      <c r="B25" s="29"/>
      <c r="C25" s="28"/>
      <c r="D25" s="28"/>
      <c r="E25" s="28"/>
      <c r="F25" s="28"/>
      <c r="G25" s="28"/>
      <c r="H25" s="30"/>
      <c r="I25" s="58"/>
    </row>
    <row r="26" s="8" customFormat="1" ht="21.95" customHeight="1" spans="1:9">
      <c r="A26" s="31"/>
      <c r="B26" s="32">
        <f>AVERAGE(H11:H18)</f>
        <v>71779.2958333333</v>
      </c>
      <c r="E26" s="33">
        <f>AVERAGE(I11:I18)</f>
        <v>8.76749999999992</v>
      </c>
      <c r="F26" s="34"/>
      <c r="G26" s="35"/>
      <c r="H26" s="36"/>
      <c r="I26" s="59"/>
    </row>
    <row r="27" s="8" customFormat="1" ht="29.25" customHeight="1" spans="1:9">
      <c r="A27" s="37" t="s">
        <v>24</v>
      </c>
      <c r="B27" s="38"/>
      <c r="C27" s="39" t="s">
        <v>25</v>
      </c>
      <c r="D27" s="40">
        <v>1.023</v>
      </c>
      <c r="E27" s="39" t="s">
        <v>26</v>
      </c>
      <c r="F27" s="40">
        <v>2.574</v>
      </c>
      <c r="G27" s="39" t="s">
        <v>27</v>
      </c>
      <c r="H27" s="40">
        <f>0*E26</f>
        <v>0</v>
      </c>
      <c r="I27" s="60"/>
    </row>
    <row r="28" s="8" customFormat="1" ht="37.5" customHeight="1" spans="1:3">
      <c r="A28" s="41"/>
      <c r="B28" s="42" t="s">
        <v>28</v>
      </c>
      <c r="C28" s="43"/>
    </row>
    <row r="29" s="8" customFormat="1" ht="23.25" customHeight="1" spans="1:5">
      <c r="A29" s="44" t="s">
        <v>29</v>
      </c>
      <c r="B29" s="45" t="s">
        <v>30</v>
      </c>
      <c r="C29" s="46"/>
      <c r="D29" s="33">
        <f>SUM(B26)</f>
        <v>71779.2958333333</v>
      </c>
      <c r="E29" s="41"/>
    </row>
    <row r="30" s="8" customFormat="1" ht="36.75" customHeight="1" spans="1:9">
      <c r="A30" s="44" t="s">
        <v>31</v>
      </c>
      <c r="B30" s="45" t="s">
        <v>32</v>
      </c>
      <c r="C30" s="46"/>
      <c r="D30" s="33">
        <f>SUM(D29+D27*E26)</f>
        <v>71788.2649858333</v>
      </c>
      <c r="E30" s="41"/>
      <c r="F30" s="47"/>
      <c r="G30" s="47"/>
      <c r="H30" s="48"/>
      <c r="I30" s="48"/>
    </row>
    <row r="31" s="8" customFormat="1" ht="27" customHeight="1" spans="1:8">
      <c r="A31" s="44" t="s">
        <v>33</v>
      </c>
      <c r="B31" s="45" t="s">
        <v>34</v>
      </c>
      <c r="D31" s="33">
        <f>SUM(B26-D27*E26)</f>
        <v>71770.3266808333</v>
      </c>
      <c r="E31" s="41"/>
      <c r="F31" s="49"/>
      <c r="G31" s="49"/>
      <c r="H31" s="49"/>
    </row>
    <row r="32" s="8" customFormat="1" ht="39.75" customHeight="1" spans="1:4">
      <c r="A32" s="50" t="s">
        <v>11</v>
      </c>
      <c r="B32" s="8" t="s">
        <v>28</v>
      </c>
      <c r="D32" s="51"/>
    </row>
    <row r="33" s="8" customFormat="1" ht="25.5" customHeight="1" spans="1:5">
      <c r="A33" s="44" t="s">
        <v>35</v>
      </c>
      <c r="B33" s="45" t="s">
        <v>30</v>
      </c>
      <c r="D33" s="51">
        <f>SUM(E26)</f>
        <v>8.76749999999992</v>
      </c>
      <c r="E33" s="41"/>
    </row>
    <row r="34" s="8" customFormat="1" ht="30.75" customHeight="1" spans="1:9">
      <c r="A34" s="44" t="s">
        <v>31</v>
      </c>
      <c r="B34" s="45" t="s">
        <v>32</v>
      </c>
      <c r="D34" s="51">
        <f>E26*F27</f>
        <v>22.5675449999998</v>
      </c>
      <c r="E34" s="41"/>
      <c r="F34" s="52"/>
      <c r="H34" s="48"/>
      <c r="I34" s="48"/>
    </row>
    <row r="35" s="8" customFormat="1" ht="29.25" customHeight="1" spans="1:9">
      <c r="A35" s="44" t="s">
        <v>33</v>
      </c>
      <c r="B35" s="45" t="s">
        <v>34</v>
      </c>
      <c r="D35" s="51">
        <f>E26*H27</f>
        <v>0</v>
      </c>
      <c r="E35" s="41"/>
      <c r="H35" s="48"/>
      <c r="I35" s="48"/>
    </row>
    <row r="36" s="8" customFormat="1" ht="48" customHeight="1" spans="1:9">
      <c r="A36" s="53" t="s">
        <v>36</v>
      </c>
      <c r="B36" s="54"/>
      <c r="C36" s="54"/>
      <c r="D36" s="54"/>
      <c r="E36" s="54"/>
      <c r="F36" s="54"/>
      <c r="G36" s="54"/>
      <c r="H36" s="54"/>
      <c r="I36" s="54"/>
    </row>
    <row r="37" s="8" customFormat="1" ht="46.5" customHeight="1" spans="1:9">
      <c r="A37" s="53" t="s">
        <v>37</v>
      </c>
      <c r="B37" s="53"/>
      <c r="C37" s="53"/>
      <c r="D37" s="53"/>
      <c r="E37" s="53"/>
      <c r="F37" s="53"/>
      <c r="G37" s="53"/>
      <c r="H37" s="53"/>
      <c r="I37" s="53"/>
    </row>
    <row r="38" s="8" customFormat="1" ht="49.5" customHeight="1" spans="2:9">
      <c r="B38" s="42" t="s">
        <v>38</v>
      </c>
      <c r="C38" s="43"/>
      <c r="D38" s="43"/>
      <c r="E38" s="43"/>
      <c r="F38" s="43"/>
      <c r="G38" s="43"/>
      <c r="H38" s="43"/>
      <c r="I38" s="43"/>
    </row>
    <row r="39" s="8" customFormat="1" ht="11.25"/>
    <row r="40" s="8" customFormat="1" ht="11.25"/>
    <row r="41" s="8" customFormat="1" ht="11.25"/>
    <row r="42" s="8" customFormat="1" ht="11.25"/>
    <row r="43" s="8" customFormat="1" ht="11.25"/>
    <row r="44" s="8" customFormat="1" ht="11.25"/>
  </sheetData>
  <autoFilter ref="A4:I22">
    <extLst/>
  </autoFilter>
  <mergeCells count="19">
    <mergeCell ref="A2:I2"/>
    <mergeCell ref="G3:H3"/>
    <mergeCell ref="A4:E4"/>
    <mergeCell ref="A5:H5"/>
    <mergeCell ref="A6:I6"/>
    <mergeCell ref="A7:I7"/>
    <mergeCell ref="D8:G8"/>
    <mergeCell ref="C9:G9"/>
    <mergeCell ref="A27:B27"/>
    <mergeCell ref="B28:C28"/>
    <mergeCell ref="H30:I30"/>
    <mergeCell ref="H34:I34"/>
    <mergeCell ref="H35:I35"/>
    <mergeCell ref="A36:I36"/>
    <mergeCell ref="A37:I37"/>
    <mergeCell ref="B38:I38"/>
    <mergeCell ref="A9:A10"/>
    <mergeCell ref="H9:H10"/>
    <mergeCell ref="I9:I10"/>
  </mergeCells>
  <pageMargins left="0.904166666666667" right="0.747916666666667" top="0.984027777777778" bottom="0.707638888888889" header="0.511805555555556" footer="0.511805555555556"/>
  <pageSetup paperSize="9" pageOrder="overThenDown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89" zoomScaleNormal="89" topLeftCell="A17" workbookViewId="0">
      <selection activeCell="L23" sqref="L23"/>
    </sheetView>
  </sheetViews>
  <sheetFormatPr defaultColWidth="9" defaultRowHeight="15.75"/>
  <cols>
    <col min="10" max="10" width="13.75" customWidth="1"/>
    <col min="11" max="11" width="6.625" customWidth="1"/>
    <col min="12" max="12" width="19" customWidth="1"/>
  </cols>
  <sheetData>
    <row r="1" spans="1:11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1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idden="1"/>
    <row r="5" ht="58.5" customHeight="1" spans="12:12">
      <c r="L5" s="3" t="str">
        <f>"UCL="&amp;TEXT('1A'!D30,0)</f>
        <v>UCL=71788</v>
      </c>
    </row>
    <row r="6" ht="17.6" spans="12:12">
      <c r="L6" s="4"/>
    </row>
    <row r="7" ht="12" customHeight="1"/>
    <row r="8" ht="17.6" spans="12:12">
      <c r="L8" s="5" t="str">
        <f>"CL="&amp;TEXT('1A'!D29,0)</f>
        <v>CL=71779</v>
      </c>
    </row>
    <row r="9" ht="6" customHeight="1"/>
    <row r="11" ht="5" customHeight="1"/>
    <row r="13" ht="3" customHeight="1"/>
    <row r="14" ht="17.6" spans="12:12">
      <c r="L14" s="5" t="str">
        <f>"LCL="&amp;TEXT('1A'!D31,0)</f>
        <v>LCL=71770</v>
      </c>
    </row>
    <row r="15" ht="9" customHeight="1"/>
    <row r="16" ht="24" hidden="1" customHeight="1" spans="12:12">
      <c r="L16" s="5" t="s">
        <v>40</v>
      </c>
    </row>
    <row r="17" ht="15" customHeight="1"/>
    <row r="18" hidden="1"/>
    <row r="19" ht="15" customHeight="1" spans="6:8">
      <c r="F19" s="3"/>
      <c r="G19" s="3"/>
      <c r="H19" s="3"/>
    </row>
    <row r="20" ht="42.75" customHeight="1" spans="12:12">
      <c r="L20" s="5" t="str">
        <f>"UCL="&amp;TEXT('1A'!D34,0)</f>
        <v>UCL=23</v>
      </c>
    </row>
    <row r="21" ht="36" customHeight="1"/>
    <row r="22" ht="18.75" customHeight="1" spans="12:12">
      <c r="L22" s="6" t="str">
        <f>"CL="&amp;TEXT('1A'!D33,0)</f>
        <v>CL=9</v>
      </c>
    </row>
    <row r="25" ht="12" customHeight="1"/>
    <row r="26" hidden="1"/>
    <row r="27" ht="17.6" spans="12:12">
      <c r="L27" s="5" t="s">
        <v>41</v>
      </c>
    </row>
  </sheetData>
  <mergeCells count="1">
    <mergeCell ref="A1:K2"/>
  </mergeCells>
  <pageMargins left="0.75" right="0.75" top="1" bottom="1" header="0.511805555555556" footer="0.511805555555556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K31" sqref="K31"/>
    </sheetView>
  </sheetViews>
  <sheetFormatPr defaultColWidth="9" defaultRowHeight="15.7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1A</vt:lpstr>
      <vt:lpstr>控制图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win8</cp:lastModifiedBy>
  <cp:revision>0</cp:revision>
  <dcterms:created xsi:type="dcterms:W3CDTF">1996-12-17T01:32:00Z</dcterms:created>
  <cp:lastPrinted>2018-05-25T03:12:00Z</cp:lastPrinted>
  <dcterms:modified xsi:type="dcterms:W3CDTF">2022-09-22T13:31:30Z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A2EF7F83691E464A883885AE626AC08D</vt:lpwstr>
  </property>
</Properties>
</file>