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30" windowHeight="8180"/>
  </bookViews>
  <sheets>
    <sheet name="1A" sheetId="16" r:id="rId1"/>
    <sheet name="Sheet1" sheetId="17" r:id="rId2"/>
  </sheets>
  <definedNames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<sst xmlns="http://schemas.openxmlformats.org/spreadsheetml/2006/main" count="58" uniqueCount="52">
  <si>
    <t>附录D</t>
  </si>
  <si>
    <t>阀头角度测量过程监视统计记录表</t>
  </si>
  <si>
    <t>测量过程名称：阀头角度测量</t>
  </si>
  <si>
    <r>
      <rPr>
        <sz val="12"/>
        <rFont val="宋体"/>
        <charset val="134"/>
      </rPr>
      <t>被测参数：阀头角度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测量范围：</t>
    </r>
    <r>
      <rPr>
        <sz val="12"/>
        <rFont val="Times New Roman"/>
        <charset val="134"/>
      </rPr>
      <t>59°50</t>
    </r>
    <r>
      <rPr>
        <sz val="12"/>
        <rFont val="宋体"/>
        <charset val="134"/>
      </rPr>
      <t>′</t>
    </r>
    <r>
      <rPr>
        <sz val="12"/>
        <rFont val="Times New Roman"/>
        <charset val="134"/>
      </rPr>
      <t>-60°10</t>
    </r>
    <r>
      <rPr>
        <sz val="12"/>
        <rFont val="宋体"/>
        <charset val="134"/>
      </rPr>
      <t>′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允差范围：</t>
    </r>
    <r>
      <rPr>
        <sz val="12"/>
        <rFont val="Times New Roman"/>
        <charset val="134"/>
      </rPr>
      <t>±5</t>
    </r>
    <r>
      <rPr>
        <sz val="12"/>
        <rFont val="宋体"/>
        <charset val="134"/>
      </rPr>
      <t>′</t>
    </r>
  </si>
  <si>
    <t>测量仪器：万能角度尺      测量范围：0～320°  允差：±2′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</si>
  <si>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</si>
  <si>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核查标准：自制标准角度样块 60° 05  ′</t>
  </si>
  <si>
    <t>序号</t>
  </si>
  <si>
    <t>核查</t>
  </si>
  <si>
    <t>观察记录（小数点后面表示分）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</si>
  <si>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</si>
  <si>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</si>
  <si>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</si>
  <si>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</si>
  <si>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</si>
  <si>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</si>
  <si>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</si>
  <si>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2020.8.28</t>
  </si>
  <si>
    <t>2020.9.8</t>
  </si>
  <si>
    <t>2020.9.18</t>
  </si>
  <si>
    <t>2020.9.28</t>
  </si>
  <si>
    <t>2020.10.8</t>
  </si>
  <si>
    <t>2020.10.18</t>
  </si>
  <si>
    <t>2020.10.27</t>
  </si>
  <si>
    <t>2020.11.8</t>
  </si>
  <si>
    <t>2020.11.18</t>
  </si>
  <si>
    <t>2020.12.12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</si>
  <si>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</si>
  <si>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</si>
  <si>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</si>
  <si>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</si>
  <si>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</si>
  <si>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</si>
  <si>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</si>
  <si>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</si>
  <si>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</si>
  <si>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</si>
  <si>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</si>
  <si>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</si>
  <si>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</si>
  <si>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</si>
  <si>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均值、极差控制图状态正常，产品阀头角度的测量过程中未出现非正常变异，能满足生产工艺要求。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</si>
  <si>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</si>
  <si>
    <t>阀头角度尺寸测量过程控制图</t>
  </si>
  <si>
    <t>均值控制图</t>
  </si>
  <si>
    <t>UCL=60.069</t>
  </si>
  <si>
    <t>CL=60.050</t>
  </si>
  <si>
    <t>CLC=60.027</t>
  </si>
  <si>
    <t>极差控制图</t>
  </si>
  <si>
    <t>UCL=0.07</t>
  </si>
  <si>
    <t>CL=0.03</t>
  </si>
  <si>
    <t>CLC=0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</si>
</sst>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  <numFmt numFmtId="178" formatCode="0.00_);[Red]\(0.00\)"/>
    <numFmt numFmtId="179" formatCode="0.0000_ "/>
  </numFmts>
  <fonts count="33">
    <font>
      <sz val="12"/>
      <name val="宋体"/>
      <charset val="134"/>
    </font>
    <font>
      <sz val="18"/>
      <name val="微软雅黑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7" borderId="15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24" borderId="17" applyNumberFormat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Border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0" fontId="9" fillId="0" borderId="0" xfId="0" applyFont="1"/>
    <xf numFmtId="177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9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10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885910206043"/>
          <c:y val="0.0514005540974045"/>
          <c:w val="0.911643586236258"/>
          <c:h val="0.78332046332046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'1A'!$H$9:$H$18</c:f>
              <c:numCache>
                <c:formatCode>0.00_);[Red]\(0.00\)</c:formatCode>
                <c:ptCount val="10"/>
                <c:pt idx="0">
                  <c:v>60.06</c:v>
                </c:pt>
                <c:pt idx="1">
                  <c:v>60.048</c:v>
                </c:pt>
                <c:pt idx="2">
                  <c:v>60.04</c:v>
                </c:pt>
                <c:pt idx="3">
                  <c:v>60.056</c:v>
                </c:pt>
                <c:pt idx="4">
                  <c:v>60.032</c:v>
                </c:pt>
                <c:pt idx="5">
                  <c:v>60.052</c:v>
                </c:pt>
                <c:pt idx="6">
                  <c:v>60.064</c:v>
                </c:pt>
                <c:pt idx="7">
                  <c:v>60.036</c:v>
                </c:pt>
                <c:pt idx="8">
                  <c:v>60.06</c:v>
                </c:pt>
                <c:pt idx="9">
                  <c:v>60.032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55751168"/>
        <c:axId val="155966848"/>
      </c:lineChart>
      <c:catAx>
        <c:axId val="155751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55966848"/>
        <c:crosses val="autoZero"/>
        <c:auto val="1"/>
        <c:lblAlgn val="ctr"/>
        <c:lblOffset val="100"/>
        <c:noMultiLvlLbl val="0"/>
      </c:catAx>
      <c:valAx>
        <c:axId val="15596684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55751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13039693945712"/>
          <c:y val="0.0514005540974045"/>
          <c:w val="0.919844273964469"/>
          <c:h val="0.8335454943132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'1A'!$I$9:$I$18</c:f>
              <c:numCache>
                <c:formatCode>0.00_ </c:formatCode>
                <c:ptCount val="10"/>
                <c:pt idx="0">
                  <c:v>0.0399999999999991</c:v>
                </c:pt>
                <c:pt idx="1">
                  <c:v>0.0200000000000031</c:v>
                </c:pt>
                <c:pt idx="2">
                  <c:v>0.0399999999999991</c:v>
                </c:pt>
                <c:pt idx="3">
                  <c:v>0.0599999999999952</c:v>
                </c:pt>
                <c:pt idx="4">
                  <c:v>0.0399999999999991</c:v>
                </c:pt>
                <c:pt idx="5">
                  <c:v>0.0200000000000031</c:v>
                </c:pt>
                <c:pt idx="6">
                  <c:v>0.0399999999999991</c:v>
                </c:pt>
                <c:pt idx="7">
                  <c:v>0.0399999999999991</c:v>
                </c:pt>
                <c:pt idx="8">
                  <c:v>0.0399999999999991</c:v>
                </c:pt>
                <c:pt idx="9">
                  <c:v>0.019999999999996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56093440"/>
        <c:axId val="164538240"/>
      </c:lineChart>
      <c:catAx>
        <c:axId val="156093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64538240"/>
        <c:crosses val="autoZero"/>
        <c:auto val="1"/>
        <c:lblAlgn val="ctr"/>
        <c:lblOffset val="100"/>
        <c:noMultiLvlLbl val="0"/>
      </c:catAx>
      <c:valAx>
        <c:axId val="164538240"/>
        <c:scaling>
          <c:orientation val="minMax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56093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18</xdr:row>
      <xdr:rowOff>47625</xdr:rowOff>
    </xdr:from>
    <xdr:to>
      <xdr:col>5</xdr:col>
      <xdr:colOff>561975</xdr:colOff>
      <xdr:row>18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810000" y="510476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25</xdr:row>
      <xdr:rowOff>47625</xdr:rowOff>
    </xdr:from>
    <xdr:to>
      <xdr:col>2</xdr:col>
      <xdr:colOff>390525</xdr:colOff>
      <xdr:row>26</xdr:row>
      <xdr:rowOff>19050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04975" y="70123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924425" y="1781175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18</xdr:row>
          <xdr:rowOff>0</xdr:rowOff>
        </xdr:from>
        <xdr:to>
          <xdr:col>0</xdr:col>
          <xdr:colOff>733425</xdr:colOff>
          <xdr:row>19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5057140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28575</xdr:rowOff>
        </xdr:from>
        <xdr:to>
          <xdr:col>2</xdr:col>
          <xdr:colOff>390525</xdr:colOff>
          <xdr:row>22</xdr:row>
          <xdr:rowOff>66675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752600" y="592645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104775</xdr:rowOff>
        </xdr:from>
        <xdr:to>
          <xdr:col>3</xdr:col>
          <xdr:colOff>28575</xdr:colOff>
          <xdr:row>23</xdr:row>
          <xdr:rowOff>200025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95450" y="6269355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47625</xdr:rowOff>
        </xdr:from>
        <xdr:to>
          <xdr:col>3</xdr:col>
          <xdr:colOff>28575</xdr:colOff>
          <xdr:row>24</xdr:row>
          <xdr:rowOff>85725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95450" y="6478905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114300</xdr:rowOff>
        </xdr:from>
        <xdr:to>
          <xdr:col>2</xdr:col>
          <xdr:colOff>428625</xdr:colOff>
          <xdr:row>27</xdr:row>
          <xdr:rowOff>123825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666875" y="734568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20</xdr:row>
          <xdr:rowOff>95250</xdr:rowOff>
        </xdr:from>
        <xdr:to>
          <xdr:col>0</xdr:col>
          <xdr:colOff>685800</xdr:colOff>
          <xdr:row>20</xdr:row>
          <xdr:rowOff>266700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5726430"/>
              <a:ext cx="15240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66675</xdr:rowOff>
        </xdr:from>
        <xdr:to>
          <xdr:col>2</xdr:col>
          <xdr:colOff>561975</xdr:colOff>
          <xdr:row>28</xdr:row>
          <xdr:rowOff>95250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676400" y="7564755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31</xdr:row>
      <xdr:rowOff>0</xdr:rowOff>
    </xdr:from>
    <xdr:to>
      <xdr:col>3</xdr:col>
      <xdr:colOff>34925</xdr:colOff>
      <xdr:row>31</xdr:row>
      <xdr:rowOff>316230</xdr:rowOff>
    </xdr:to>
    <xdr:pic>
      <xdr:nvPicPr>
        <xdr:cNvPr id="2" name="图片 20" descr="74bce59d7de79e4d113b23bf4012b85"/>
        <xdr:cNvPicPr>
          <a:picLocks noChangeAspect="1"/>
        </xdr:cNvPicPr>
      </xdr:nvPicPr>
      <xdr:blipFill>
        <a:blip r:embed="rId2">
          <a:biLevel thresh="50000"/>
        </a:blip>
        <a:srcRect l="28489" t="38373" r="30104" b="46166"/>
        <a:stretch>
          <a:fillRect/>
        </a:stretch>
      </xdr:blipFill>
      <xdr:spPr>
        <a:xfrm>
          <a:off x="1628775" y="8755380"/>
          <a:ext cx="635000" cy="316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</xdr:colOff>
      <xdr:row>2</xdr:row>
      <xdr:rowOff>0</xdr:rowOff>
    </xdr:from>
    <xdr:to>
      <xdr:col>10</xdr:col>
      <xdr:colOff>762001</xdr:colOff>
      <xdr:row>15</xdr:row>
      <xdr:rowOff>114300</xdr:rowOff>
    </xdr:to>
    <xdr:graphicFrame>
      <xdr:nvGraphicFramePr>
        <xdr:cNvPr id="3" name="图表 2"/>
        <xdr:cNvGraphicFramePr/>
      </xdr:nvGraphicFramePr>
      <xdr:xfrm>
        <a:off x="0" y="619125"/>
        <a:ext cx="7620000" cy="2590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10</xdr:col>
      <xdr:colOff>781050</xdr:colOff>
      <xdr:row>29</xdr:row>
      <xdr:rowOff>114300</xdr:rowOff>
    </xdr:to>
    <xdr:graphicFrame>
      <xdr:nvGraphicFramePr>
        <xdr:cNvPr id="5" name="图表 4"/>
        <xdr:cNvGraphicFramePr/>
      </xdr:nvGraphicFramePr>
      <xdr:xfrm>
        <a:off x="0" y="3476625"/>
        <a:ext cx="7639050" cy="2400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2</xdr:row>
      <xdr:rowOff>161925</xdr:rowOff>
    </xdr:from>
    <xdr:to>
      <xdr:col>11</xdr:col>
      <xdr:colOff>142875</xdr:colOff>
      <xdr:row>3</xdr:row>
      <xdr:rowOff>0</xdr:rowOff>
    </xdr:to>
    <xdr:cxnSp>
      <xdr:nvCxnSpPr>
        <xdr:cNvPr id="7" name="直接连接符 6"/>
        <xdr:cNvCxnSpPr/>
      </xdr:nvCxnSpPr>
      <xdr:spPr>
        <a:xfrm flipV="1">
          <a:off x="533400" y="781050"/>
          <a:ext cx="7258050" cy="285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6</xdr:row>
      <xdr:rowOff>38100</xdr:rowOff>
    </xdr:from>
    <xdr:to>
      <xdr:col>11</xdr:col>
      <xdr:colOff>76200</xdr:colOff>
      <xdr:row>6</xdr:row>
      <xdr:rowOff>47625</xdr:rowOff>
    </xdr:to>
    <xdr:cxnSp>
      <xdr:nvCxnSpPr>
        <xdr:cNvPr id="9" name="直接连接符 8"/>
        <xdr:cNvCxnSpPr/>
      </xdr:nvCxnSpPr>
      <xdr:spPr>
        <a:xfrm flipV="1">
          <a:off x="514350" y="1419225"/>
          <a:ext cx="7210425" cy="9525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10</xdr:row>
      <xdr:rowOff>123825</xdr:rowOff>
    </xdr:from>
    <xdr:to>
      <xdr:col>11</xdr:col>
      <xdr:colOff>66675</xdr:colOff>
      <xdr:row>10</xdr:row>
      <xdr:rowOff>133350</xdr:rowOff>
    </xdr:to>
    <xdr:cxnSp>
      <xdr:nvCxnSpPr>
        <xdr:cNvPr id="11" name="直接连接符 10"/>
        <xdr:cNvCxnSpPr/>
      </xdr:nvCxnSpPr>
      <xdr:spPr>
        <a:xfrm flipV="1">
          <a:off x="542925" y="2266950"/>
          <a:ext cx="7172325" cy="952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17</xdr:row>
      <xdr:rowOff>114300</xdr:rowOff>
    </xdr:from>
    <xdr:to>
      <xdr:col>10</xdr:col>
      <xdr:colOff>619125</xdr:colOff>
      <xdr:row>17</xdr:row>
      <xdr:rowOff>123825</xdr:rowOff>
    </xdr:to>
    <xdr:cxnSp>
      <xdr:nvCxnSpPr>
        <xdr:cNvPr id="13" name="直接连接符 12"/>
        <xdr:cNvCxnSpPr/>
      </xdr:nvCxnSpPr>
      <xdr:spPr>
        <a:xfrm>
          <a:off x="476250" y="3590925"/>
          <a:ext cx="7000875" cy="952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23</xdr:row>
      <xdr:rowOff>114300</xdr:rowOff>
    </xdr:from>
    <xdr:to>
      <xdr:col>11</xdr:col>
      <xdr:colOff>38100</xdr:colOff>
      <xdr:row>23</xdr:row>
      <xdr:rowOff>123825</xdr:rowOff>
    </xdr:to>
    <xdr:cxnSp>
      <xdr:nvCxnSpPr>
        <xdr:cNvPr id="15" name="直接连接符 14"/>
        <xdr:cNvCxnSpPr/>
      </xdr:nvCxnSpPr>
      <xdr:spPr>
        <a:xfrm flipV="1">
          <a:off x="447675" y="4733925"/>
          <a:ext cx="7239000" cy="9525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485775</xdr:colOff>
      <xdr:row>28</xdr:row>
      <xdr:rowOff>28575</xdr:rowOff>
    </xdr:from>
    <xdr:to>
      <xdr:col>10</xdr:col>
      <xdr:colOff>628650</xdr:colOff>
      <xdr:row>28</xdr:row>
      <xdr:rowOff>38100</xdr:rowOff>
    </xdr:to>
    <xdr:cxnSp>
      <xdr:nvCxnSpPr>
        <xdr:cNvPr id="17" name="直接连接符 16"/>
        <xdr:cNvCxnSpPr/>
      </xdr:nvCxnSpPr>
      <xdr:spPr>
        <a:xfrm flipV="1">
          <a:off x="485775" y="5600700"/>
          <a:ext cx="7000875" cy="952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5"/>
  <sheetViews>
    <sheetView tabSelected="1" topLeftCell="A10" workbookViewId="0">
      <selection activeCell="B18" sqref="B18"/>
    </sheetView>
  </sheetViews>
  <sheetFormatPr defaultColWidth="9" defaultRowHeight="15"/>
  <cols>
    <col min="1" max="1" width="10" style="4" customWidth="1"/>
    <col min="2" max="2" width="11.375" style="4" customWidth="1"/>
    <col min="3" max="3" width="7.875" style="4" customWidth="1"/>
    <col min="4" max="4" width="9" style="4" customWidth="1"/>
    <col min="5" max="9" width="7.875" style="4" customWidth="1"/>
    <col min="10" max="16384" width="9" style="4"/>
  </cols>
  <sheetData>
    <row r="1" ht="16.5" customHeight="1" spans="1:1">
      <c r="A1" s="5" t="s">
        <v>0</v>
      </c>
    </row>
    <row r="2" ht="2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ht="15.75" customHeight="1" spans="1:9">
      <c r="A3" s="8" t="s">
        <v>2</v>
      </c>
      <c r="B3" s="8"/>
      <c r="C3" s="8"/>
      <c r="D3" s="8"/>
      <c r="E3" s="8"/>
      <c r="F3" s="9"/>
      <c r="G3" s="9"/>
      <c r="H3" s="9"/>
      <c r="I3" s="9"/>
    </row>
    <row r="4" ht="24" customHeight="1" spans="1:9">
      <c r="A4" s="8" t="s">
        <v>3</v>
      </c>
      <c r="B4" s="8"/>
      <c r="C4" s="8"/>
      <c r="D4" s="8"/>
      <c r="E4" s="8"/>
      <c r="F4" s="8"/>
      <c r="G4" s="8"/>
      <c r="H4" s="8"/>
      <c r="I4" s="8"/>
    </row>
    <row r="5" ht="24" customHeight="1" spans="1:9">
      <c r="A5" s="8" t="s">
        <v>4</v>
      </c>
      <c r="B5" s="8"/>
      <c r="C5" s="8"/>
      <c r="D5" s="8"/>
      <c r="E5" s="8"/>
      <c r="F5" s="8"/>
      <c r="G5" s="8"/>
      <c r="H5" s="8"/>
      <c r="I5" s="8"/>
    </row>
    <row r="6" ht="32.25" customHeight="1" spans="1:9">
      <c r="A6" s="10" t="s">
        <v>5</v>
      </c>
      <c r="B6" s="11"/>
      <c r="C6" s="11"/>
      <c r="D6" s="11" t="s">
        <v>6</v>
      </c>
      <c r="E6" s="11"/>
      <c r="F6" s="11"/>
      <c r="G6" s="11"/>
      <c r="H6" s="9"/>
      <c r="I6" s="9"/>
    </row>
    <row r="7" ht="23.25" customHeight="1" spans="1:9">
      <c r="A7" s="12" t="s">
        <v>7</v>
      </c>
      <c r="B7" s="13" t="s">
        <v>8</v>
      </c>
      <c r="C7" s="13" t="s">
        <v>9</v>
      </c>
      <c r="D7" s="13"/>
      <c r="E7" s="13"/>
      <c r="F7" s="13"/>
      <c r="G7" s="13"/>
      <c r="H7" s="14"/>
      <c r="I7" s="59" t="s">
        <v>10</v>
      </c>
    </row>
    <row r="8" ht="21.95" customHeight="1" spans="1:9">
      <c r="A8" s="15"/>
      <c r="B8" s="16" t="s">
        <v>11</v>
      </c>
      <c r="C8" s="17" t="s">
        <v>12</v>
      </c>
      <c r="D8" s="17" t="s">
        <v>13</v>
      </c>
      <c r="E8" s="17" t="s">
        <v>14</v>
      </c>
      <c r="F8" s="17" t="s">
        <v>15</v>
      </c>
      <c r="G8" s="17" t="s">
        <v>16</v>
      </c>
      <c r="H8" s="18"/>
      <c r="I8" s="60"/>
    </row>
    <row r="9" s="3" customFormat="1" ht="21.95" customHeight="1" spans="1:9">
      <c r="A9" s="19">
        <v>1</v>
      </c>
      <c r="B9" s="20" t="s">
        <v>17</v>
      </c>
      <c r="C9" s="21">
        <v>60.04</v>
      </c>
      <c r="D9" s="21">
        <v>60.06</v>
      </c>
      <c r="E9" s="21">
        <v>60.06</v>
      </c>
      <c r="F9" s="21">
        <v>60.08</v>
      </c>
      <c r="G9" s="21">
        <v>60.06</v>
      </c>
      <c r="H9" s="22">
        <f>SUM(C9:G9)/5</f>
        <v>60.06</v>
      </c>
      <c r="I9" s="61">
        <f>MAX(C9:G9)-MIN(C9:G9)</f>
        <v>0.0399999999999991</v>
      </c>
    </row>
    <row r="10" s="3" customFormat="1" ht="21.95" customHeight="1" spans="1:9">
      <c r="A10" s="19">
        <v>2</v>
      </c>
      <c r="B10" s="20" t="s">
        <v>18</v>
      </c>
      <c r="C10" s="21">
        <v>60.06</v>
      </c>
      <c r="D10" s="21">
        <v>60.06</v>
      </c>
      <c r="E10" s="21">
        <v>60.04</v>
      </c>
      <c r="F10" s="21">
        <v>60.04</v>
      </c>
      <c r="G10" s="21">
        <v>60.04</v>
      </c>
      <c r="H10" s="22">
        <f t="shared" ref="H10:H18" si="0">SUM(C10:G10)/5</f>
        <v>60.048</v>
      </c>
      <c r="I10" s="61">
        <f t="shared" ref="I10:I18" si="1">MAX(C10:G10)-MIN(C10:G10)</f>
        <v>0.0200000000000031</v>
      </c>
    </row>
    <row r="11" s="3" customFormat="1" ht="21.95" customHeight="1" spans="1:9">
      <c r="A11" s="19">
        <v>3</v>
      </c>
      <c r="B11" s="20" t="s">
        <v>19</v>
      </c>
      <c r="C11" s="21">
        <v>60.02</v>
      </c>
      <c r="D11" s="21">
        <v>60.04</v>
      </c>
      <c r="E11" s="21">
        <v>60.02</v>
      </c>
      <c r="F11" s="21">
        <v>60.06</v>
      </c>
      <c r="G11" s="21">
        <v>60.06</v>
      </c>
      <c r="H11" s="22">
        <f t="shared" si="0"/>
        <v>60.04</v>
      </c>
      <c r="I11" s="61">
        <f t="shared" si="1"/>
        <v>0.0399999999999991</v>
      </c>
    </row>
    <row r="12" s="3" customFormat="1" ht="21.95" customHeight="1" spans="1:15">
      <c r="A12" s="19">
        <v>4</v>
      </c>
      <c r="B12" s="20" t="s">
        <v>20</v>
      </c>
      <c r="C12" s="21">
        <v>60.08</v>
      </c>
      <c r="D12" s="21">
        <v>60.04</v>
      </c>
      <c r="E12" s="21">
        <v>60.02</v>
      </c>
      <c r="F12" s="21">
        <v>60.06</v>
      </c>
      <c r="G12" s="21">
        <v>60.08</v>
      </c>
      <c r="H12" s="22">
        <f t="shared" si="0"/>
        <v>60.056</v>
      </c>
      <c r="I12" s="61">
        <f t="shared" si="1"/>
        <v>0.0599999999999952</v>
      </c>
      <c r="O12" s="62"/>
    </row>
    <row r="13" s="3" customFormat="1" ht="21.95" customHeight="1" spans="1:15">
      <c r="A13" s="23">
        <v>5</v>
      </c>
      <c r="B13" s="24" t="s">
        <v>21</v>
      </c>
      <c r="C13" s="21">
        <v>60.02</v>
      </c>
      <c r="D13" s="21">
        <v>60.04</v>
      </c>
      <c r="E13" s="21">
        <v>60.02</v>
      </c>
      <c r="F13" s="21">
        <v>60.06</v>
      </c>
      <c r="G13" s="21">
        <v>60.02</v>
      </c>
      <c r="H13" s="22">
        <f t="shared" si="0"/>
        <v>60.032</v>
      </c>
      <c r="I13" s="61">
        <f t="shared" si="1"/>
        <v>0.0399999999999991</v>
      </c>
      <c r="O13" s="62"/>
    </row>
    <row r="14" s="3" customFormat="1" ht="21.95" customHeight="1" spans="1:15">
      <c r="A14" s="23">
        <v>6</v>
      </c>
      <c r="B14" s="24" t="s">
        <v>22</v>
      </c>
      <c r="C14" s="21">
        <v>60.06</v>
      </c>
      <c r="D14" s="21">
        <v>60.04</v>
      </c>
      <c r="E14" s="21">
        <v>60.04</v>
      </c>
      <c r="F14" s="21">
        <v>60.06</v>
      </c>
      <c r="G14" s="21">
        <v>60.06</v>
      </c>
      <c r="H14" s="22">
        <f t="shared" si="0"/>
        <v>60.052</v>
      </c>
      <c r="I14" s="61">
        <f t="shared" si="1"/>
        <v>0.0200000000000031</v>
      </c>
      <c r="O14" s="62"/>
    </row>
    <row r="15" s="3" customFormat="1" ht="21.95" customHeight="1" spans="1:15">
      <c r="A15" s="23">
        <v>7</v>
      </c>
      <c r="B15" s="24" t="s">
        <v>23</v>
      </c>
      <c r="C15" s="21">
        <v>60.08</v>
      </c>
      <c r="D15" s="21">
        <v>60.06</v>
      </c>
      <c r="E15" s="21">
        <v>60.08</v>
      </c>
      <c r="F15" s="21">
        <v>60.04</v>
      </c>
      <c r="G15" s="21">
        <v>60.06</v>
      </c>
      <c r="H15" s="22">
        <f t="shared" si="0"/>
        <v>60.064</v>
      </c>
      <c r="I15" s="61">
        <f t="shared" si="1"/>
        <v>0.0399999999999991</v>
      </c>
      <c r="O15" s="62"/>
    </row>
    <row r="16" s="3" customFormat="1" ht="21.95" customHeight="1" spans="1:15">
      <c r="A16" s="23">
        <v>8</v>
      </c>
      <c r="B16" s="24" t="s">
        <v>24</v>
      </c>
      <c r="C16" s="21">
        <v>60.04</v>
      </c>
      <c r="D16" s="21">
        <v>60.02</v>
      </c>
      <c r="E16" s="21">
        <v>60.06</v>
      </c>
      <c r="F16" s="21">
        <v>60.04</v>
      </c>
      <c r="G16" s="21">
        <v>60.02</v>
      </c>
      <c r="H16" s="22">
        <f t="shared" si="0"/>
        <v>60.036</v>
      </c>
      <c r="I16" s="61">
        <f t="shared" si="1"/>
        <v>0.0399999999999991</v>
      </c>
      <c r="O16" s="62"/>
    </row>
    <row r="17" s="3" customFormat="1" ht="21.95" customHeight="1" spans="1:15">
      <c r="A17" s="23">
        <v>9</v>
      </c>
      <c r="B17" s="24" t="s">
        <v>25</v>
      </c>
      <c r="C17" s="21">
        <v>60.04</v>
      </c>
      <c r="D17" s="21">
        <v>60.08</v>
      </c>
      <c r="E17" s="21">
        <v>60.04</v>
      </c>
      <c r="F17" s="21">
        <v>60.06</v>
      </c>
      <c r="G17" s="21">
        <v>60.08</v>
      </c>
      <c r="H17" s="22">
        <f t="shared" si="0"/>
        <v>60.06</v>
      </c>
      <c r="I17" s="61">
        <f t="shared" si="1"/>
        <v>0.0399999999999991</v>
      </c>
      <c r="O17" s="62"/>
    </row>
    <row r="18" s="3" customFormat="1" ht="21.95" customHeight="1" spans="1:15">
      <c r="A18" s="23">
        <v>10</v>
      </c>
      <c r="B18" s="24" t="s">
        <v>26</v>
      </c>
      <c r="C18" s="21">
        <v>60.02</v>
      </c>
      <c r="D18" s="21">
        <v>60.04</v>
      </c>
      <c r="E18" s="21">
        <v>60.04</v>
      </c>
      <c r="F18" s="21">
        <v>60.04</v>
      </c>
      <c r="G18" s="21">
        <v>60.02</v>
      </c>
      <c r="H18" s="22">
        <f t="shared" si="0"/>
        <v>60.032</v>
      </c>
      <c r="I18" s="61">
        <f t="shared" si="1"/>
        <v>0.019999999999996</v>
      </c>
      <c r="O18" s="62"/>
    </row>
    <row r="19" s="3" customFormat="1" ht="21.95" customHeight="1" spans="1:9">
      <c r="A19" s="25"/>
      <c r="B19" s="26">
        <f>SUM(H9:H18)/10</f>
        <v>60.048</v>
      </c>
      <c r="C19" s="27"/>
      <c r="D19" s="27"/>
      <c r="E19" s="27"/>
      <c r="F19" s="28"/>
      <c r="G19" s="29">
        <f>SUM((I9:I18))/10</f>
        <v>0.0359999999999992</v>
      </c>
      <c r="H19" s="30"/>
      <c r="I19" s="63"/>
    </row>
    <row r="20" s="3" customFormat="1" ht="23.25" customHeight="1" spans="1:9">
      <c r="A20" s="31" t="s">
        <v>27</v>
      </c>
      <c r="B20" s="32"/>
      <c r="C20" s="33" t="s">
        <v>28</v>
      </c>
      <c r="D20" s="34">
        <v>0.58</v>
      </c>
      <c r="E20" s="33" t="s">
        <v>29</v>
      </c>
      <c r="F20" s="34">
        <v>2.115</v>
      </c>
      <c r="G20" s="33" t="s">
        <v>30</v>
      </c>
      <c r="H20" s="34">
        <v>0</v>
      </c>
      <c r="I20" s="64"/>
    </row>
    <row r="21" ht="21" customHeight="1" spans="1:9">
      <c r="A21" s="35"/>
      <c r="B21" s="36" t="s">
        <v>31</v>
      </c>
      <c r="C21" s="37"/>
      <c r="D21" s="3"/>
      <c r="E21" s="3"/>
      <c r="F21" s="3"/>
      <c r="G21" s="3"/>
      <c r="H21" s="3"/>
      <c r="I21" s="3"/>
    </row>
    <row r="22" ht="21" customHeight="1" spans="1:9">
      <c r="A22" s="38" t="s">
        <v>32</v>
      </c>
      <c r="B22" s="39" t="s">
        <v>33</v>
      </c>
      <c r="C22" s="40"/>
      <c r="D22" s="41">
        <v>60.05</v>
      </c>
      <c r="E22" s="42"/>
      <c r="F22" s="3"/>
      <c r="G22" s="3"/>
      <c r="H22" s="3"/>
      <c r="I22" s="3"/>
    </row>
    <row r="23" ht="21" customHeight="1" spans="1:9">
      <c r="A23" s="38" t="s">
        <v>34</v>
      </c>
      <c r="B23" s="39" t="s">
        <v>35</v>
      </c>
      <c r="C23" s="40"/>
      <c r="D23" s="43">
        <f>SUM(B19+D20*G19)</f>
        <v>60.06888</v>
      </c>
      <c r="E23" s="42"/>
      <c r="F23" s="44"/>
      <c r="G23" s="44"/>
      <c r="H23" s="45"/>
      <c r="I23" s="45"/>
    </row>
    <row r="24" ht="21" customHeight="1" spans="1:9">
      <c r="A24" s="38" t="s">
        <v>36</v>
      </c>
      <c r="B24" s="39" t="s">
        <v>37</v>
      </c>
      <c r="D24" s="43">
        <f>SUM(B19-D20*G19)</f>
        <v>60.02712</v>
      </c>
      <c r="E24" s="42"/>
      <c r="F24" s="46"/>
      <c r="G24" s="46"/>
      <c r="H24" s="46"/>
      <c r="I24" s="3"/>
    </row>
    <row r="25" ht="21" customHeight="1" spans="1:9">
      <c r="A25" s="47" t="s">
        <v>10</v>
      </c>
      <c r="B25" s="48" t="s">
        <v>31</v>
      </c>
      <c r="D25" s="49"/>
      <c r="E25" s="3"/>
      <c r="F25" s="3"/>
      <c r="G25" s="3"/>
      <c r="H25" s="3"/>
      <c r="I25" s="3"/>
    </row>
    <row r="26" ht="21" customHeight="1" spans="1:9">
      <c r="A26" s="50" t="s">
        <v>38</v>
      </c>
      <c r="B26" s="51" t="s">
        <v>39</v>
      </c>
      <c r="D26" s="49">
        <v>0.03</v>
      </c>
      <c r="E26" s="42"/>
      <c r="F26" s="3"/>
      <c r="G26" s="3"/>
      <c r="H26" s="3"/>
      <c r="I26" s="3"/>
    </row>
    <row r="27" ht="21" customHeight="1" spans="1:9">
      <c r="A27" s="38" t="s">
        <v>34</v>
      </c>
      <c r="B27" s="39" t="s">
        <v>35</v>
      </c>
      <c r="D27" s="49">
        <v>0.07</v>
      </c>
      <c r="E27" s="42"/>
      <c r="F27" s="52"/>
      <c r="G27" s="3"/>
      <c r="H27" s="45"/>
      <c r="I27" s="45"/>
    </row>
    <row r="28" ht="21" customHeight="1" spans="1:9">
      <c r="A28" s="38" t="s">
        <v>36</v>
      </c>
      <c r="B28" s="39" t="s">
        <v>37</v>
      </c>
      <c r="D28" s="53">
        <f>SUM(H20*G19)</f>
        <v>0</v>
      </c>
      <c r="E28" s="42"/>
      <c r="F28" s="3"/>
      <c r="G28" s="3"/>
      <c r="H28" s="45"/>
      <c r="I28" s="45"/>
    </row>
    <row r="29" ht="21.75" customHeight="1" spans="1:9">
      <c r="A29" s="54" t="s">
        <v>40</v>
      </c>
      <c r="B29" s="53"/>
      <c r="C29" s="53"/>
      <c r="D29" s="53"/>
      <c r="E29" s="53"/>
      <c r="F29" s="53"/>
      <c r="G29" s="53"/>
      <c r="H29" s="53"/>
      <c r="I29" s="53"/>
    </row>
    <row r="30" ht="34.5" customHeight="1" spans="1:9">
      <c r="A30" s="55" t="s">
        <v>41</v>
      </c>
      <c r="B30" s="55"/>
      <c r="C30" s="55"/>
      <c r="D30" s="55"/>
      <c r="E30" s="55"/>
      <c r="F30" s="55"/>
      <c r="G30" s="55"/>
      <c r="H30" s="55"/>
      <c r="I30" s="55"/>
    </row>
    <row r="31" ht="21.75" customHeight="1" spans="2:9">
      <c r="B31" s="56" t="s">
        <v>42</v>
      </c>
      <c r="C31" s="56"/>
      <c r="D31" s="56"/>
      <c r="E31" s="56"/>
      <c r="F31" s="56"/>
      <c r="G31" s="56"/>
      <c r="H31" s="56"/>
      <c r="I31" s="56"/>
    </row>
    <row r="32" ht="95.25" customHeight="1" spans="2:9">
      <c r="B32" s="57"/>
      <c r="C32" s="56"/>
      <c r="D32" s="56"/>
      <c r="E32" s="58"/>
      <c r="F32" s="56"/>
      <c r="G32" s="56"/>
      <c r="H32" s="56"/>
      <c r="I32" s="56"/>
    </row>
    <row r="33" ht="95.25" customHeight="1" spans="2:9">
      <c r="B33" s="57"/>
      <c r="C33" s="56"/>
      <c r="D33" s="56"/>
      <c r="E33" s="56"/>
      <c r="F33" s="56"/>
      <c r="G33" s="56"/>
      <c r="H33" s="56"/>
      <c r="I33" s="56"/>
    </row>
    <row r="35" ht="169.5" customHeight="1"/>
  </sheetData>
  <mergeCells count="16">
    <mergeCell ref="A2:I2"/>
    <mergeCell ref="A3:E3"/>
    <mergeCell ref="A4:I4"/>
    <mergeCell ref="A5:I5"/>
    <mergeCell ref="C7:G7"/>
    <mergeCell ref="A20:B20"/>
    <mergeCell ref="B21:C21"/>
    <mergeCell ref="H23:I23"/>
    <mergeCell ref="H27:I27"/>
    <mergeCell ref="H28:I28"/>
    <mergeCell ref="A29:I29"/>
    <mergeCell ref="A30:I30"/>
    <mergeCell ref="B31:I31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18</xdr:row>
                <xdr:rowOff>0</xdr:rowOff>
              </from>
              <to>
                <xdr:col>0</xdr:col>
                <xdr:colOff>733425</xdr:colOff>
                <xdr:row>19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21</xdr:row>
                <xdr:rowOff>28575</xdr:rowOff>
              </from>
              <to>
                <xdr:col>2</xdr:col>
                <xdr:colOff>390525</xdr:colOff>
                <xdr:row>22</xdr:row>
                <xdr:rowOff>66675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66675</xdr:colOff>
                <xdr:row>22</xdr:row>
                <xdr:rowOff>104775</xdr:rowOff>
              </from>
              <to>
                <xdr:col>3</xdr:col>
                <xdr:colOff>28575</xdr:colOff>
                <xdr:row>23</xdr:row>
                <xdr:rowOff>200025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66675</xdr:colOff>
                <xdr:row>23</xdr:row>
                <xdr:rowOff>47625</xdr:rowOff>
              </from>
              <to>
                <xdr:col>3</xdr:col>
                <xdr:colOff>28575</xdr:colOff>
                <xdr:row>24</xdr:row>
                <xdr:rowOff>85725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26</xdr:row>
                <xdr:rowOff>114300</xdr:rowOff>
              </from>
              <to>
                <xdr:col>2</xdr:col>
                <xdr:colOff>428625</xdr:colOff>
                <xdr:row>27</xdr:row>
                <xdr:rowOff>123825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20</xdr:row>
                <xdr:rowOff>95250</xdr:rowOff>
              </from>
              <to>
                <xdr:col>0</xdr:col>
                <xdr:colOff>685800</xdr:colOff>
                <xdr:row>20</xdr:row>
                <xdr:rowOff>266700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27</xdr:row>
                <xdr:rowOff>66675</xdr:rowOff>
              </from>
              <to>
                <xdr:col>2</xdr:col>
                <xdr:colOff>561975</xdr:colOff>
                <xdr:row>28</xdr:row>
                <xdr:rowOff>95250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opLeftCell="A19" workbookViewId="0">
      <selection activeCell="A1" sqref="A1:K1"/>
    </sheetView>
  </sheetViews>
  <sheetFormatPr defaultColWidth="9" defaultRowHeight="15"/>
  <cols>
    <col min="11" max="11" width="10.375" customWidth="1"/>
  </cols>
  <sheetData>
    <row r="1" ht="33.75" customHeight="1" spans="1:11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4:8">
      <c r="D2" s="2" t="s">
        <v>44</v>
      </c>
      <c r="E2" s="2"/>
      <c r="F2" s="2"/>
      <c r="G2" s="2"/>
      <c r="H2" s="2"/>
    </row>
    <row r="4" spans="12:12">
      <c r="L4" t="s">
        <v>45</v>
      </c>
    </row>
    <row r="8" spans="12:12">
      <c r="L8" t="s">
        <v>46</v>
      </c>
    </row>
    <row r="12" spans="12:12">
      <c r="L12" t="s">
        <v>47</v>
      </c>
    </row>
    <row r="17" spans="4:7">
      <c r="D17" s="2" t="s">
        <v>48</v>
      </c>
      <c r="E17" s="2"/>
      <c r="F17" s="2"/>
      <c r="G17" s="2"/>
    </row>
    <row r="18" spans="12:12">
      <c r="L18" t="s">
        <v>49</v>
      </c>
    </row>
    <row r="24" spans="12:12">
      <c r="L24" t="s">
        <v>50</v>
      </c>
    </row>
    <row r="29" spans="12:12">
      <c r="L29" t="s">
        <v>51</v>
      </c>
    </row>
  </sheetData>
  <mergeCells count="3">
    <mergeCell ref="A1:K1"/>
    <mergeCell ref="D2:H2"/>
    <mergeCell ref="D17:G17"/>
  </mergeCells>
  <pageMargins left="1.1" right="0.699305555555556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A樱洁</cp:lastModifiedBy>
  <dcterms:created xsi:type="dcterms:W3CDTF">1996-12-17T01:32:00Z</dcterms:created>
  <cp:lastPrinted>2016-12-25T01:40:00Z</cp:lastPrinted>
  <dcterms:modified xsi:type="dcterms:W3CDTF">2020-12-19T08:25:40Z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