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极差控制图202206" sheetId="3" r:id="rId1"/>
    <sheet name="极差控制图202205" sheetId="4" r:id="rId2"/>
    <sheet name="极差控制图202203" sheetId="6" r:id="rId3"/>
    <sheet name="极差控制图202201" sheetId="9" r:id="rId4"/>
  </sheets>
  <calcPr calcId="144525"/>
</workbook>
</file>

<file path=xl/sharedStrings.xml><?xml version="1.0" encoding="utf-8"?>
<sst xmlns="http://schemas.openxmlformats.org/spreadsheetml/2006/main" count="174" uniqueCount="42">
  <si>
    <r>
      <t xml:space="preserve">X-R   控 制 </t>
    </r>
    <r>
      <rPr>
        <b/>
        <sz val="18"/>
        <rFont val="宋体"/>
        <charset val="134"/>
      </rPr>
      <t>图</t>
    </r>
  </si>
  <si>
    <t>单位</t>
  </si>
  <si>
    <t>煤化工部</t>
  </si>
  <si>
    <t>组数大小</t>
  </si>
  <si>
    <t>控制</t>
  </si>
  <si>
    <r>
      <t>X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图</t>
    </r>
  </si>
  <si>
    <t>R图</t>
  </si>
  <si>
    <t>系数</t>
  </si>
  <si>
    <t>制图日期</t>
  </si>
  <si>
    <r>
      <t>上限</t>
    </r>
    <r>
      <rPr>
        <sz val="10"/>
        <rFont val="Arial"/>
        <family val="2"/>
        <charset val="0"/>
      </rPr>
      <t xml:space="preserve"> UCL</t>
    </r>
  </si>
  <si>
    <t>A2</t>
  </si>
  <si>
    <t>2022.7.6</t>
  </si>
  <si>
    <r>
      <t>UCL</t>
    </r>
    <r>
      <rPr>
        <vertAlign val="subscript"/>
        <sz val="10"/>
        <rFont val="宋体"/>
        <charset val="134"/>
      </rPr>
      <t>X</t>
    </r>
    <r>
      <rPr>
        <sz val="10"/>
        <rFont val="宋体"/>
        <charset val="134"/>
      </rPr>
      <t>=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X+E</t>
    </r>
    <r>
      <rPr>
        <vertAlign val="subscript"/>
        <sz val="10"/>
        <rFont val="宋体"/>
        <charset val="134"/>
      </rPr>
      <t>2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R，中心线：CL</t>
    </r>
    <r>
      <rPr>
        <vertAlign val="subscript"/>
        <sz val="10"/>
        <rFont val="宋体"/>
        <charset val="134"/>
      </rPr>
      <t>X</t>
    </r>
    <r>
      <rPr>
        <sz val="10"/>
        <rFont val="宋体"/>
        <charset val="134"/>
      </rPr>
      <t>=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X，下控制限:LCL</t>
    </r>
    <r>
      <rPr>
        <vertAlign val="subscript"/>
        <sz val="10"/>
        <rFont val="宋体"/>
        <charset val="134"/>
      </rPr>
      <t>X</t>
    </r>
    <r>
      <rPr>
        <sz val="10"/>
        <rFont val="宋体"/>
        <charset val="134"/>
      </rPr>
      <t>=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X-E</t>
    </r>
    <r>
      <rPr>
        <vertAlign val="subscript"/>
        <sz val="10"/>
        <rFont val="宋体"/>
        <charset val="134"/>
      </rPr>
      <t>2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R (查表得知E</t>
    </r>
    <r>
      <rPr>
        <vertAlign val="subscript"/>
        <sz val="10"/>
        <rFont val="宋体"/>
        <charset val="134"/>
      </rPr>
      <t>2</t>
    </r>
    <r>
      <rPr>
        <sz val="10"/>
        <rFont val="宋体"/>
        <charset val="134"/>
      </rPr>
      <t>=2.66)</t>
    </r>
  </si>
  <si>
    <r>
      <t>被</t>
    </r>
    <r>
      <rPr>
        <sz val="11"/>
        <rFont val="宋体"/>
        <charset val="134"/>
      </rPr>
      <t>测参数名称</t>
    </r>
  </si>
  <si>
    <t>氧化炉中部热点温度</t>
  </si>
  <si>
    <t>总组数</t>
  </si>
  <si>
    <r>
      <t>中心限</t>
    </r>
    <r>
      <rPr>
        <sz val="10"/>
        <rFont val="Arial"/>
        <family val="2"/>
        <charset val="0"/>
      </rPr>
      <t>CL</t>
    </r>
  </si>
  <si>
    <t>D3</t>
  </si>
  <si>
    <t>—</t>
  </si>
  <si>
    <t>制图</t>
  </si>
  <si>
    <r>
      <t>下限</t>
    </r>
    <r>
      <rPr>
        <sz val="10"/>
        <rFont val="Arial"/>
        <family val="2"/>
        <charset val="0"/>
      </rPr>
      <t xml:space="preserve"> LCL</t>
    </r>
  </si>
  <si>
    <t>D4</t>
  </si>
  <si>
    <t>季红娟</t>
  </si>
  <si>
    <r>
      <t>其中上控制限:UCL</t>
    </r>
    <r>
      <rPr>
        <vertAlign val="subscript"/>
        <sz val="10"/>
        <rFont val="宋体"/>
        <charset val="134"/>
      </rPr>
      <t>R</t>
    </r>
    <r>
      <rPr>
        <sz val="10"/>
        <rFont val="宋体"/>
        <charset val="134"/>
      </rPr>
      <t>=D</t>
    </r>
    <r>
      <rPr>
        <vertAlign val="subscript"/>
        <sz val="10"/>
        <rFont val="宋体"/>
        <charset val="134"/>
      </rPr>
      <t>4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R(查表得知D</t>
    </r>
    <r>
      <rPr>
        <vertAlign val="subscript"/>
        <sz val="10"/>
        <rFont val="宋体"/>
        <charset val="134"/>
      </rPr>
      <t>4</t>
    </r>
    <r>
      <rPr>
        <sz val="10"/>
        <rFont val="宋体"/>
        <charset val="134"/>
      </rPr>
      <t>=3.27)，中心线：CL</t>
    </r>
    <r>
      <rPr>
        <vertAlign val="subscript"/>
        <sz val="10"/>
        <rFont val="宋体"/>
        <charset val="134"/>
      </rPr>
      <t>R</t>
    </r>
    <r>
      <rPr>
        <sz val="10"/>
        <rFont val="宋体"/>
        <charset val="134"/>
      </rPr>
      <t>=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R，下控制限:LCL</t>
    </r>
    <r>
      <rPr>
        <vertAlign val="subscript"/>
        <sz val="10"/>
        <rFont val="宋体"/>
        <charset val="134"/>
      </rPr>
      <t>R</t>
    </r>
    <r>
      <rPr>
        <sz val="10"/>
        <rFont val="宋体"/>
        <charset val="134"/>
      </rPr>
      <t>=D</t>
    </r>
    <r>
      <rPr>
        <vertAlign val="subscript"/>
        <sz val="10"/>
        <rFont val="宋体"/>
        <charset val="134"/>
      </rPr>
      <t>3</t>
    </r>
    <r>
      <rPr>
        <sz val="10"/>
        <rFont val="Symbol"/>
        <family val="1"/>
        <charset val="2"/>
      </rPr>
      <t>`</t>
    </r>
    <r>
      <rPr>
        <sz val="10"/>
        <rFont val="宋体"/>
        <charset val="134"/>
      </rPr>
      <t>R (查表得知D</t>
    </r>
    <r>
      <rPr>
        <vertAlign val="subscript"/>
        <sz val="10"/>
        <rFont val="宋体"/>
        <charset val="134"/>
      </rPr>
      <t>3</t>
    </r>
    <r>
      <rPr>
        <sz val="10"/>
        <rFont val="宋体"/>
        <charset val="134"/>
      </rPr>
      <t>=0)</t>
    </r>
  </si>
  <si>
    <t>日期</t>
  </si>
  <si>
    <t>1</t>
  </si>
  <si>
    <t>测量值</t>
  </si>
  <si>
    <t>UCL:粉红</t>
  </si>
  <si>
    <t>CL:黄色</t>
  </si>
  <si>
    <t>LCL:青绿</t>
  </si>
  <si>
    <t>平均值</t>
  </si>
  <si>
    <t>Ｘ</t>
  </si>
  <si>
    <t>X</t>
  </si>
  <si>
    <t>R</t>
  </si>
  <si>
    <t>备注及原因分析</t>
  </si>
  <si>
    <t>UCL</t>
  </si>
  <si>
    <t>CL</t>
  </si>
  <si>
    <t>LCL</t>
  </si>
  <si>
    <t>XSB_XX2_TISA-31127A</t>
  </si>
  <si>
    <t>2022.6.6</t>
  </si>
  <si>
    <t>2022.4.6</t>
  </si>
  <si>
    <t>2022.2.6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</si>
</sst>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);[Red]\(0.000\)"/>
    <numFmt numFmtId="178" formatCode="0_);[Red]\(0\)"/>
    <numFmt numFmtId="179" formatCode="0.00_ "/>
    <numFmt numFmtId="180" formatCode="0.000_ "/>
    <numFmt numFmtId="181" formatCode="0.0_);[Red]\(0.0\)"/>
    <numFmt numFmtId="182" formatCode="h:mm:ss;@"/>
    <numFmt numFmtId="183" formatCode="0.0000_);[Red]\(0.0000\)"/>
  </numFmts>
  <fonts count="43">
    <font>
      <sz val="12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sz val="14"/>
      <name val="新細明體"/>
      <family val="1"/>
      <charset val="134"/>
    </font>
    <font>
      <b/>
      <sz val="10"/>
      <name val="宋体"/>
      <charset val="134"/>
    </font>
    <font>
      <b/>
      <sz val="10"/>
      <name val="新細明體"/>
      <family val="1"/>
      <charset val="134"/>
    </font>
    <font>
      <sz val="10"/>
      <name val="宋体"/>
      <charset val="134"/>
    </font>
    <font>
      <sz val="11"/>
      <name val="新細明體"/>
      <family val="1"/>
      <charset val="134"/>
    </font>
    <font>
      <sz val="9"/>
      <name val="宋体"/>
      <charset val="134"/>
    </font>
    <font>
      <sz val="12"/>
      <name val="新細明體"/>
      <family val="1"/>
      <charset val="134"/>
    </font>
    <font>
      <sz val="8"/>
      <name val="宋体"/>
      <charset val="134"/>
    </font>
    <font>
      <sz val="11"/>
      <name val="宋体"/>
      <charset val="134"/>
    </font>
    <font>
      <b/>
      <sz val="12"/>
      <color indexed="10"/>
      <name val="宋体"/>
      <charset val="134"/>
    </font>
    <font>
      <sz val="10"/>
      <color indexed="10"/>
      <name val="宋体"/>
      <charset val="134"/>
    </font>
    <font>
      <b/>
      <sz val="18"/>
      <name val="新細明體"/>
      <family val="1"/>
      <charset val="134"/>
    </font>
    <font>
      <sz val="10"/>
      <name val="新細明體"/>
      <family val="1"/>
      <charset val="134"/>
    </font>
    <font>
      <sz val="10"/>
      <name val="Arial"/>
      <family val="2"/>
      <charset val="0"/>
    </font>
    <font>
      <sz val="10"/>
      <name val="Times New Roman"/>
      <family val="1"/>
      <charset val="0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2"/>
      <color indexed="12"/>
      <name val="新細明體"/>
      <family val="1"/>
      <charset val="134"/>
    </font>
    <font>
      <u/>
      <sz val="12"/>
      <color indexed="36"/>
      <name val="新細明體"/>
      <family val="1"/>
      <charset val="134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Times New Roman"/>
      <family val="1"/>
      <charset val="0"/>
    </font>
    <font>
      <b/>
      <sz val="18"/>
      <name val="宋体"/>
      <charset val="134"/>
    </font>
    <font>
      <vertAlign val="subscript"/>
      <sz val="10"/>
      <name val="宋体"/>
      <charset val="134"/>
    </font>
    <font>
      <sz val="10"/>
      <name val="Symbol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20" fillId="5" borderId="3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37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8" applyNumberFormat="0" applyFill="0" applyAlignment="0" applyProtection="0">
      <alignment vertical="center"/>
    </xf>
    <xf numFmtId="0" fontId="31" fillId="0" borderId="3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3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40" applyNumberFormat="0" applyAlignment="0" applyProtection="0">
      <alignment vertical="center"/>
    </xf>
    <xf numFmtId="0" fontId="33" fillId="13" borderId="36" applyNumberFormat="0" applyAlignment="0" applyProtection="0">
      <alignment vertical="center"/>
    </xf>
    <xf numFmtId="0" fontId="34" fillId="14" borderId="41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42" applyNumberFormat="0" applyFill="0" applyAlignment="0" applyProtection="0">
      <alignment vertical="center"/>
    </xf>
    <xf numFmtId="0" fontId="36" fillId="0" borderId="43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/>
    <xf numFmtId="0" fontId="39" fillId="0" borderId="0"/>
  </cellStyleXfs>
  <cellXfs count="110">
    <xf numFmtId="0" fontId="0" fillId="0" borderId="0" xfId="0" applyFont="1"/>
    <xf numFmtId="177" fontId="1" fillId="2" borderId="0" xfId="0" applyNumberFormat="1" applyFont="1" applyFill="1"/>
    <xf numFmtId="177" fontId="0" fillId="2" borderId="0" xfId="0" applyNumberFormat="1" applyFont="1" applyFill="1"/>
    <xf numFmtId="177" fontId="0" fillId="3" borderId="1" xfId="0" applyNumberFormat="1" applyFont="1" applyFill="1" applyBorder="1"/>
    <xf numFmtId="177" fontId="0" fillId="3" borderId="2" xfId="0" applyNumberFormat="1" applyFont="1" applyFill="1" applyBorder="1"/>
    <xf numFmtId="177" fontId="0" fillId="2" borderId="2" xfId="0" applyNumberFormat="1" applyFont="1" applyFill="1" applyBorder="1"/>
    <xf numFmtId="177" fontId="2" fillId="3" borderId="3" xfId="0" applyNumberFormat="1" applyFont="1" applyFill="1" applyBorder="1" applyAlignment="1">
      <alignment horizontal="center" vertical="center" wrapText="1"/>
    </xf>
    <xf numFmtId="177" fontId="3" fillId="3" borderId="4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center" vertical="center" wrapText="1"/>
    </xf>
    <xf numFmtId="177" fontId="5" fillId="3" borderId="4" xfId="0" applyNumberFormat="1" applyFont="1" applyFill="1" applyBorder="1" applyAlignment="1">
      <alignment horizontal="center" vertical="center" wrapText="1"/>
    </xf>
    <xf numFmtId="177" fontId="0" fillId="3" borderId="4" xfId="0" applyNumberFormat="1" applyFont="1" applyFill="1" applyBorder="1" applyAlignment="1">
      <alignment horizontal="center" vertical="center"/>
    </xf>
    <xf numFmtId="177" fontId="3" fillId="3" borderId="5" xfId="0" applyNumberFormat="1" applyFont="1" applyFill="1" applyBorder="1" applyAlignment="1">
      <alignment horizontal="center" vertical="center" wrapText="1"/>
    </xf>
    <xf numFmtId="177" fontId="3" fillId="3" borderId="6" xfId="0" applyNumberFormat="1" applyFont="1" applyFill="1" applyBorder="1" applyAlignment="1">
      <alignment horizontal="center" vertical="center" wrapText="1"/>
    </xf>
    <xf numFmtId="177" fontId="5" fillId="3" borderId="6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/>
    </xf>
    <xf numFmtId="177" fontId="7" fillId="3" borderId="5" xfId="0" applyNumberFormat="1" applyFont="1" applyFill="1" applyBorder="1" applyAlignment="1">
      <alignment horizontal="center" vertical="center" wrapText="1"/>
    </xf>
    <xf numFmtId="177" fontId="7" fillId="3" borderId="6" xfId="0" applyNumberFormat="1" applyFont="1" applyFill="1" applyBorder="1" applyAlignment="1">
      <alignment horizontal="center" vertical="center" wrapText="1"/>
    </xf>
    <xf numFmtId="177" fontId="4" fillId="3" borderId="6" xfId="0" applyNumberFormat="1" applyFont="1" applyFill="1" applyBorder="1" applyAlignment="1">
      <alignment horizontal="center" vertical="center" wrapText="1"/>
    </xf>
    <xf numFmtId="177" fontId="6" fillId="3" borderId="6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/>
    </xf>
    <xf numFmtId="176" fontId="6" fillId="3" borderId="6" xfId="0" applyNumberFormat="1" applyFont="1" applyFill="1" applyBorder="1" applyAlignment="1">
      <alignment horizontal="center" vertical="center"/>
    </xf>
    <xf numFmtId="177" fontId="6" fillId="3" borderId="5" xfId="0" applyNumberFormat="1" applyFont="1" applyFill="1" applyBorder="1" applyAlignment="1">
      <alignment horizontal="center" vertical="center" textRotation="255"/>
    </xf>
    <xf numFmtId="178" fontId="6" fillId="3" borderId="6" xfId="0" applyNumberFormat="1" applyFont="1" applyFill="1" applyBorder="1" applyAlignment="1">
      <alignment horizontal="center" vertical="center"/>
    </xf>
    <xf numFmtId="179" fontId="8" fillId="0" borderId="6" xfId="0" applyNumberFormat="1" applyFont="1" applyFill="1" applyBorder="1" applyAlignment="1" applyProtection="1">
      <alignment horizontal="center" vertical="center"/>
      <protection locked="0"/>
    </xf>
    <xf numFmtId="180" fontId="8" fillId="0" borderId="6" xfId="0" applyNumberFormat="1" applyFont="1" applyFill="1" applyBorder="1" applyAlignment="1" applyProtection="1">
      <alignment horizontal="center" vertical="center"/>
      <protection locked="0"/>
    </xf>
    <xf numFmtId="177" fontId="9" fillId="3" borderId="5" xfId="50" applyNumberFormat="1" applyFont="1" applyFill="1" applyBorder="1" applyAlignment="1" applyProtection="1">
      <alignment horizontal="center" vertical="center"/>
      <protection hidden="1"/>
    </xf>
    <xf numFmtId="177" fontId="9" fillId="3" borderId="6" xfId="50" applyNumberFormat="1" applyFont="1" applyFill="1" applyBorder="1" applyAlignment="1" applyProtection="1">
      <alignment horizontal="center" vertical="center"/>
      <protection hidden="1"/>
    </xf>
    <xf numFmtId="177" fontId="10" fillId="3" borderId="6" xfId="0" applyNumberFormat="1" applyFont="1" applyFill="1" applyBorder="1" applyAlignment="1">
      <alignment horizontal="center" shrinkToFit="1"/>
    </xf>
    <xf numFmtId="177" fontId="0" fillId="3" borderId="5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 vertical="center"/>
    </xf>
    <xf numFmtId="177" fontId="0" fillId="3" borderId="10" xfId="0" applyNumberFormat="1" applyFont="1" applyFill="1" applyBorder="1"/>
    <xf numFmtId="177" fontId="0" fillId="3" borderId="0" xfId="0" applyNumberFormat="1" applyFont="1" applyFill="1" applyBorder="1"/>
    <xf numFmtId="177" fontId="11" fillId="3" borderId="11" xfId="0" applyNumberFormat="1" applyFont="1" applyFill="1" applyBorder="1" applyAlignment="1">
      <alignment horizontal="center" vertical="center" wrapText="1"/>
    </xf>
    <xf numFmtId="177" fontId="11" fillId="3" borderId="12" xfId="0" applyNumberFormat="1" applyFont="1" applyFill="1" applyBorder="1" applyAlignment="1">
      <alignment horizontal="center" vertical="center" wrapText="1"/>
    </xf>
    <xf numFmtId="177" fontId="11" fillId="3" borderId="13" xfId="0" applyNumberFormat="1" applyFont="1" applyFill="1" applyBorder="1" applyAlignment="1">
      <alignment horizontal="left" vertical="center"/>
    </xf>
    <xf numFmtId="177" fontId="11" fillId="3" borderId="14" xfId="0" applyNumberFormat="1" applyFont="1" applyFill="1" applyBorder="1" applyAlignment="1">
      <alignment horizontal="left" vertical="center"/>
    </xf>
    <xf numFmtId="177" fontId="11" fillId="3" borderId="10" xfId="0" applyNumberFormat="1" applyFont="1" applyFill="1" applyBorder="1" applyAlignment="1">
      <alignment horizontal="center" vertical="center" wrapText="1"/>
    </xf>
    <xf numFmtId="177" fontId="11" fillId="3" borderId="15" xfId="0" applyNumberFormat="1" applyFont="1" applyFill="1" applyBorder="1" applyAlignment="1">
      <alignment horizontal="center" vertical="center" wrapText="1"/>
    </xf>
    <xf numFmtId="177" fontId="11" fillId="3" borderId="16" xfId="0" applyNumberFormat="1" applyFont="1" applyFill="1" applyBorder="1" applyAlignment="1">
      <alignment horizontal="left" vertical="center"/>
    </xf>
    <xf numFmtId="177" fontId="11" fillId="3" borderId="0" xfId="0" applyNumberFormat="1" applyFont="1" applyFill="1" applyBorder="1" applyAlignment="1">
      <alignment horizontal="left" vertical="center"/>
    </xf>
    <xf numFmtId="177" fontId="11" fillId="3" borderId="17" xfId="0" applyNumberFormat="1" applyFont="1" applyFill="1" applyBorder="1" applyAlignment="1">
      <alignment horizontal="center" vertical="center" wrapText="1"/>
    </xf>
    <xf numFmtId="177" fontId="11" fillId="3" borderId="18" xfId="0" applyNumberFormat="1" applyFont="1" applyFill="1" applyBorder="1" applyAlignment="1">
      <alignment horizontal="center" vertical="center" wrapText="1"/>
    </xf>
    <xf numFmtId="177" fontId="11" fillId="3" borderId="19" xfId="0" applyNumberFormat="1" applyFont="1" applyFill="1" applyBorder="1" applyAlignment="1">
      <alignment horizontal="left" vertical="center"/>
    </xf>
    <xf numFmtId="177" fontId="11" fillId="3" borderId="20" xfId="0" applyNumberFormat="1" applyFont="1" applyFill="1" applyBorder="1" applyAlignment="1">
      <alignment horizontal="left" vertical="center"/>
    </xf>
    <xf numFmtId="177" fontId="1" fillId="2" borderId="0" xfId="0" applyNumberFormat="1" applyFont="1" applyFill="1" applyBorder="1" applyAlignment="1" applyProtection="1">
      <alignment horizontal="center" vertical="center"/>
      <protection locked="0"/>
    </xf>
    <xf numFmtId="177" fontId="12" fillId="2" borderId="0" xfId="0" applyNumberFormat="1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1" fillId="2" borderId="0" xfId="0" applyNumberFormat="1" applyFont="1" applyFill="1" applyBorder="1" applyAlignment="1">
      <alignment horizontal="center"/>
    </xf>
    <xf numFmtId="177" fontId="1" fillId="2" borderId="0" xfId="0" applyNumberFormat="1" applyFont="1" applyFill="1" applyBorder="1" applyAlignment="1">
      <alignment horizontal="center" shrinkToFit="1"/>
    </xf>
    <xf numFmtId="177" fontId="12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13" fillId="2" borderId="0" xfId="0" applyNumberFormat="1" applyFont="1" applyFill="1"/>
    <xf numFmtId="178" fontId="1" fillId="2" borderId="0" xfId="0" applyNumberFormat="1" applyFont="1" applyFill="1"/>
    <xf numFmtId="0" fontId="0" fillId="0" borderId="0" xfId="0"/>
    <xf numFmtId="181" fontId="0" fillId="2" borderId="0" xfId="0" applyNumberFormat="1" applyFont="1" applyFill="1"/>
    <xf numFmtId="182" fontId="0" fillId="2" borderId="0" xfId="0" applyNumberFormat="1" applyFont="1" applyFill="1"/>
    <xf numFmtId="177" fontId="14" fillId="3" borderId="2" xfId="0" applyNumberFormat="1" applyFont="1" applyFill="1" applyBorder="1" applyAlignment="1">
      <alignment horizontal="center"/>
    </xf>
    <xf numFmtId="177" fontId="0" fillId="3" borderId="21" xfId="0" applyNumberFormat="1" applyFont="1" applyFill="1" applyBorder="1" applyAlignment="1">
      <alignment horizontal="center" vertical="center"/>
    </xf>
    <xf numFmtId="177" fontId="0" fillId="3" borderId="22" xfId="0" applyNumberFormat="1" applyFont="1" applyFill="1" applyBorder="1" applyAlignment="1">
      <alignment horizontal="center" vertical="center"/>
    </xf>
    <xf numFmtId="177" fontId="0" fillId="3" borderId="23" xfId="0" applyNumberFormat="1" applyFont="1" applyFill="1" applyBorder="1" applyAlignment="1">
      <alignment horizontal="center" vertical="center"/>
    </xf>
    <xf numFmtId="177" fontId="15" fillId="3" borderId="7" xfId="50" applyNumberFormat="1" applyFont="1" applyFill="1" applyBorder="1" applyAlignment="1" applyProtection="1">
      <alignment horizontal="center" vertical="center"/>
      <protection hidden="1"/>
    </xf>
    <xf numFmtId="177" fontId="15" fillId="3" borderId="8" xfId="50" applyNumberFormat="1" applyFont="1" applyFill="1" applyBorder="1" applyAlignment="1" applyProtection="1">
      <alignment horizontal="center" vertical="center"/>
      <protection hidden="1"/>
    </xf>
    <xf numFmtId="177" fontId="15" fillId="3" borderId="9" xfId="50" applyNumberFormat="1" applyFont="1" applyFill="1" applyBorder="1" applyAlignment="1" applyProtection="1">
      <alignment horizontal="center" vertical="center"/>
      <protection hidden="1"/>
    </xf>
    <xf numFmtId="177" fontId="16" fillId="3" borderId="7" xfId="50" applyNumberFormat="1" applyFont="1" applyFill="1" applyBorder="1" applyAlignment="1" applyProtection="1">
      <alignment horizontal="center" vertical="center"/>
      <protection hidden="1"/>
    </xf>
    <xf numFmtId="177" fontId="16" fillId="3" borderId="8" xfId="50" applyNumberFormat="1" applyFont="1" applyFill="1" applyBorder="1" applyAlignment="1" applyProtection="1">
      <alignment horizontal="center" vertical="center"/>
      <protection hidden="1"/>
    </xf>
    <xf numFmtId="177" fontId="16" fillId="3" borderId="9" xfId="50" applyNumberFormat="1" applyFont="1" applyFill="1" applyBorder="1" applyAlignment="1" applyProtection="1">
      <alignment horizontal="center" vertical="center"/>
      <protection hidden="1"/>
    </xf>
    <xf numFmtId="177" fontId="17" fillId="3" borderId="7" xfId="0" applyNumberFormat="1" applyFont="1" applyFill="1" applyBorder="1" applyAlignment="1">
      <alignment horizontal="center" vertical="center"/>
    </xf>
    <xf numFmtId="177" fontId="17" fillId="3" borderId="8" xfId="0" applyNumberFormat="1" applyFont="1" applyFill="1" applyBorder="1" applyAlignment="1">
      <alignment horizontal="center" vertical="center"/>
    </xf>
    <xf numFmtId="177" fontId="17" fillId="3" borderId="9" xfId="0" applyNumberFormat="1" applyFont="1" applyFill="1" applyBorder="1" applyAlignment="1">
      <alignment horizontal="center" vertical="center"/>
    </xf>
    <xf numFmtId="177" fontId="6" fillId="3" borderId="7" xfId="0" applyNumberFormat="1" applyFont="1" applyFill="1" applyBorder="1" applyAlignment="1">
      <alignment horizontal="center" vertical="center"/>
    </xf>
    <xf numFmtId="177" fontId="6" fillId="3" borderId="9" xfId="0" applyNumberFormat="1" applyFont="1" applyFill="1" applyBorder="1" applyAlignment="1">
      <alignment horizontal="center" vertical="center"/>
    </xf>
    <xf numFmtId="177" fontId="18" fillId="3" borderId="7" xfId="0" applyNumberFormat="1" applyFont="1" applyFill="1" applyBorder="1" applyAlignment="1">
      <alignment horizontal="center" vertical="center"/>
    </xf>
    <xf numFmtId="177" fontId="18" fillId="3" borderId="9" xfId="0" applyNumberFormat="1" applyFont="1" applyFill="1" applyBorder="1" applyAlignment="1">
      <alignment horizontal="center" vertical="center"/>
    </xf>
    <xf numFmtId="177" fontId="6" fillId="3" borderId="8" xfId="0" applyNumberFormat="1" applyFont="1" applyFill="1" applyBorder="1" applyAlignment="1">
      <alignment horizontal="center" vertical="center"/>
    </xf>
    <xf numFmtId="177" fontId="18" fillId="3" borderId="13" xfId="0" applyNumberFormat="1" applyFont="1" applyFill="1" applyBorder="1" applyAlignment="1">
      <alignment horizontal="center" vertical="center"/>
    </xf>
    <xf numFmtId="177" fontId="18" fillId="3" borderId="12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7" fontId="6" fillId="3" borderId="13" xfId="0" applyNumberFormat="1" applyFont="1" applyFill="1" applyBorder="1" applyAlignment="1">
      <alignment horizontal="center" vertical="center" wrapText="1"/>
    </xf>
    <xf numFmtId="177" fontId="6" fillId="3" borderId="14" xfId="0" applyNumberFormat="1" applyFont="1" applyFill="1" applyBorder="1" applyAlignment="1">
      <alignment horizontal="center" vertical="center" wrapText="1"/>
    </xf>
    <xf numFmtId="18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77" fontId="6" fillId="3" borderId="26" xfId="0" applyNumberFormat="1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horizontal="center" vertical="center"/>
    </xf>
    <xf numFmtId="177" fontId="0" fillId="3" borderId="6" xfId="0" applyNumberFormat="1" applyFont="1" applyFill="1" applyBorder="1" applyAlignment="1">
      <alignment horizontal="center"/>
    </xf>
    <xf numFmtId="177" fontId="0" fillId="3" borderId="27" xfId="0" applyNumberFormat="1" applyFont="1" applyFill="1" applyBorder="1"/>
    <xf numFmtId="177" fontId="0" fillId="3" borderId="28" xfId="0" applyNumberFormat="1" applyFont="1" applyFill="1" applyBorder="1" applyAlignment="1">
      <alignment horizontal="center" vertical="center"/>
    </xf>
    <xf numFmtId="177" fontId="6" fillId="3" borderId="29" xfId="0" applyNumberFormat="1" applyFont="1" applyFill="1" applyBorder="1" applyAlignment="1">
      <alignment horizontal="center" vertical="center"/>
    </xf>
    <xf numFmtId="177" fontId="0" fillId="3" borderId="29" xfId="0" applyNumberFormat="1" applyFont="1" applyFill="1" applyBorder="1" applyAlignment="1">
      <alignment horizontal="center" vertical="center"/>
    </xf>
    <xf numFmtId="177" fontId="6" fillId="3" borderId="30" xfId="0" applyNumberFormat="1" applyFont="1" applyFill="1" applyBorder="1" applyAlignment="1">
      <alignment horizontal="center" vertical="center"/>
    </xf>
    <xf numFmtId="177" fontId="6" fillId="3" borderId="31" xfId="0" applyNumberFormat="1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77" fontId="0" fillId="2" borderId="0" xfId="0" applyNumberFormat="1" applyFont="1" applyFill="1" applyBorder="1"/>
    <xf numFmtId="177" fontId="6" fillId="3" borderId="34" xfId="0" applyNumberFormat="1" applyFont="1" applyFill="1" applyBorder="1" applyAlignment="1">
      <alignment horizontal="center" vertical="center"/>
    </xf>
    <xf numFmtId="177" fontId="6" fillId="3" borderId="0" xfId="0" applyNumberFormat="1" applyFont="1" applyFill="1" applyBorder="1" applyAlignment="1">
      <alignment horizontal="center" vertical="center"/>
    </xf>
    <xf numFmtId="177" fontId="0" fillId="3" borderId="29" xfId="0" applyNumberFormat="1" applyFont="1" applyFill="1" applyBorder="1" applyAlignment="1">
      <alignment horizontal="center"/>
    </xf>
    <xf numFmtId="177" fontId="0" fillId="3" borderId="32" xfId="0" applyNumberFormat="1" applyFont="1" applyFill="1" applyBorder="1"/>
    <xf numFmtId="177" fontId="15" fillId="3" borderId="0" xfId="50" applyNumberFormat="1" applyFont="1" applyFill="1" applyBorder="1" applyAlignment="1" applyProtection="1">
      <alignment horizontal="center" vertical="center"/>
      <protection hidden="1"/>
    </xf>
    <xf numFmtId="177" fontId="11" fillId="3" borderId="31" xfId="0" applyNumberFormat="1" applyFont="1" applyFill="1" applyBorder="1" applyAlignment="1">
      <alignment horizontal="left" vertical="center"/>
    </xf>
    <xf numFmtId="177" fontId="11" fillId="3" borderId="32" xfId="0" applyNumberFormat="1" applyFont="1" applyFill="1" applyBorder="1" applyAlignment="1">
      <alignment horizontal="left" vertical="center"/>
    </xf>
    <xf numFmtId="177" fontId="11" fillId="3" borderId="35" xfId="0" applyNumberFormat="1" applyFont="1" applyFill="1" applyBorder="1" applyAlignment="1">
      <alignment horizontal="left" vertical="center"/>
    </xf>
    <xf numFmtId="183" fontId="0" fillId="2" borderId="0" xfId="0" applyNumberFormat="1" applyFont="1" applyFill="1"/>
    <xf numFmtId="0" fontId="6" fillId="0" borderId="0" xfId="0" applyFont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一般_X-R範例檔" xfId="50"/>
  </cellStyles>
  <tableStyles count="0" defaultTableStyle="TableStyleMedium2" defaultPivotStyle="PivotStyleLight16"/>
  <colors>
    <mruColors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X 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992256572647"/>
          <c:y val="0.244940197119099"/>
          <c:w val="0.969900774342735"/>
          <c:h val="0.591863965353991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极差控制图202206!$C$12:$V$12</c:f>
              <c:numCache>
                <c:formatCode>0.000_);[Red]\(0.000\)</c:formatCode>
                <c:ptCount val="20"/>
                <c:pt idx="0">
                  <c:v>844.2822265625</c:v>
                </c:pt>
                <c:pt idx="1">
                  <c:v>843.745104980469</c:v>
                </c:pt>
                <c:pt idx="2">
                  <c:v>841.757824707031</c:v>
                </c:pt>
                <c:pt idx="3">
                  <c:v>841.395263671875</c:v>
                </c:pt>
                <c:pt idx="4">
                  <c:v>841.811511230469</c:v>
                </c:pt>
                <c:pt idx="5">
                  <c:v>840.992456054688</c:v>
                </c:pt>
                <c:pt idx="6">
                  <c:v>842.711181640625</c:v>
                </c:pt>
                <c:pt idx="7">
                  <c:v>841.959216308594</c:v>
                </c:pt>
                <c:pt idx="8">
                  <c:v>842.563464355469</c:v>
                </c:pt>
                <c:pt idx="9">
                  <c:v>841.663806152344</c:v>
                </c:pt>
                <c:pt idx="10">
                  <c:v>842.6171875</c:v>
                </c:pt>
                <c:pt idx="11">
                  <c:v>843.261730957031</c:v>
                </c:pt>
                <c:pt idx="12">
                  <c:v>844.6044921875</c:v>
                </c:pt>
                <c:pt idx="13">
                  <c:v>844.658203125</c:v>
                </c:pt>
                <c:pt idx="14">
                  <c:v>843.637683105469</c:v>
                </c:pt>
                <c:pt idx="15">
                  <c:v>843.019995117187</c:v>
                </c:pt>
                <c:pt idx="16">
                  <c:v>843.046887207031</c:v>
                </c:pt>
                <c:pt idx="17">
                  <c:v>843.677978515625</c:v>
                </c:pt>
                <c:pt idx="18">
                  <c:v>844.228515625</c:v>
                </c:pt>
                <c:pt idx="19">
                  <c:v>844.886486816406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极差控制图202206!$C$36:$V$36</c:f>
              <c:numCache>
                <c:formatCode>0.000_);[Red]\(0.000\)</c:formatCode>
                <c:ptCount val="20"/>
                <c:pt idx="0">
                  <c:v>845.946978900146</c:v>
                </c:pt>
                <c:pt idx="1">
                  <c:v>845.946978900146</c:v>
                </c:pt>
                <c:pt idx="2">
                  <c:v>845.946978900146</c:v>
                </c:pt>
                <c:pt idx="3">
                  <c:v>845.946978900146</c:v>
                </c:pt>
                <c:pt idx="4">
                  <c:v>845.946978900146</c:v>
                </c:pt>
                <c:pt idx="5">
                  <c:v>845.946978900146</c:v>
                </c:pt>
                <c:pt idx="6">
                  <c:v>845.946978900146</c:v>
                </c:pt>
                <c:pt idx="7">
                  <c:v>845.946978900146</c:v>
                </c:pt>
                <c:pt idx="8">
                  <c:v>845.946978900146</c:v>
                </c:pt>
                <c:pt idx="9">
                  <c:v>845.946978900146</c:v>
                </c:pt>
                <c:pt idx="10">
                  <c:v>845.946978900146</c:v>
                </c:pt>
                <c:pt idx="11">
                  <c:v>845.946978900146</c:v>
                </c:pt>
                <c:pt idx="12">
                  <c:v>845.946978900146</c:v>
                </c:pt>
                <c:pt idx="13">
                  <c:v>845.946978900146</c:v>
                </c:pt>
                <c:pt idx="14">
                  <c:v>845.946978900146</c:v>
                </c:pt>
                <c:pt idx="15">
                  <c:v>845.946978900146</c:v>
                </c:pt>
                <c:pt idx="16">
                  <c:v>845.946978900146</c:v>
                </c:pt>
                <c:pt idx="17">
                  <c:v>845.946978900146</c:v>
                </c:pt>
                <c:pt idx="18">
                  <c:v>845.946978900146</c:v>
                </c:pt>
                <c:pt idx="19">
                  <c:v>845.946978900146</c:v>
                </c:pt>
              </c:numCache>
            </c:numRef>
          </c:val>
          <c:smooth val="0"/>
        </c:ser>
        <c:ser>
          <c:idx val="2"/>
          <c:order val="2"/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极差控制图202206!$C$37:$V$37</c:f>
              <c:numCache>
                <c:formatCode>0.000_);[Red]\(0.000\)</c:formatCode>
                <c:ptCount val="20"/>
                <c:pt idx="0">
                  <c:v>843.026060791016</c:v>
                </c:pt>
                <c:pt idx="1">
                  <c:v>843.026060791016</c:v>
                </c:pt>
                <c:pt idx="2">
                  <c:v>843.026060791016</c:v>
                </c:pt>
                <c:pt idx="3">
                  <c:v>843.026060791016</c:v>
                </c:pt>
                <c:pt idx="4">
                  <c:v>843.026060791016</c:v>
                </c:pt>
                <c:pt idx="5">
                  <c:v>843.026060791016</c:v>
                </c:pt>
                <c:pt idx="6">
                  <c:v>843.026060791016</c:v>
                </c:pt>
                <c:pt idx="7">
                  <c:v>843.026060791016</c:v>
                </c:pt>
                <c:pt idx="8">
                  <c:v>843.026060791016</c:v>
                </c:pt>
                <c:pt idx="9">
                  <c:v>843.026060791016</c:v>
                </c:pt>
                <c:pt idx="10">
                  <c:v>843.026060791016</c:v>
                </c:pt>
                <c:pt idx="11">
                  <c:v>843.026060791016</c:v>
                </c:pt>
                <c:pt idx="12">
                  <c:v>843.026060791016</c:v>
                </c:pt>
                <c:pt idx="13">
                  <c:v>843.026060791016</c:v>
                </c:pt>
                <c:pt idx="14">
                  <c:v>843.026060791016</c:v>
                </c:pt>
                <c:pt idx="15">
                  <c:v>843.026060791016</c:v>
                </c:pt>
                <c:pt idx="16">
                  <c:v>843.026060791016</c:v>
                </c:pt>
                <c:pt idx="17">
                  <c:v>843.026060791016</c:v>
                </c:pt>
                <c:pt idx="18">
                  <c:v>843.026060791016</c:v>
                </c:pt>
                <c:pt idx="19">
                  <c:v>843.026060791016</c:v>
                </c:pt>
              </c:numCache>
            </c:numRef>
          </c:val>
          <c:smooth val="0"/>
        </c:ser>
        <c:ser>
          <c:idx val="3"/>
          <c:order val="3"/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极差控制图202206!$C$38:$V$38</c:f>
              <c:numCache>
                <c:formatCode>0.000_);[Red]\(0.000\)</c:formatCode>
                <c:ptCount val="20"/>
                <c:pt idx="0">
                  <c:v>840.105142681885</c:v>
                </c:pt>
                <c:pt idx="1">
                  <c:v>840.105142681885</c:v>
                </c:pt>
                <c:pt idx="2">
                  <c:v>840.105142681885</c:v>
                </c:pt>
                <c:pt idx="3">
                  <c:v>840.105142681885</c:v>
                </c:pt>
                <c:pt idx="4">
                  <c:v>840.105142681885</c:v>
                </c:pt>
                <c:pt idx="5">
                  <c:v>840.105142681885</c:v>
                </c:pt>
                <c:pt idx="6">
                  <c:v>840.105142681885</c:v>
                </c:pt>
                <c:pt idx="7">
                  <c:v>840.105142681885</c:v>
                </c:pt>
                <c:pt idx="8">
                  <c:v>840.105142681885</c:v>
                </c:pt>
                <c:pt idx="9">
                  <c:v>840.105142681885</c:v>
                </c:pt>
                <c:pt idx="10">
                  <c:v>840.105142681885</c:v>
                </c:pt>
                <c:pt idx="11">
                  <c:v>840.105142681885</c:v>
                </c:pt>
                <c:pt idx="12">
                  <c:v>840.105142681885</c:v>
                </c:pt>
                <c:pt idx="13">
                  <c:v>840.105142681885</c:v>
                </c:pt>
                <c:pt idx="14">
                  <c:v>840.105142681885</c:v>
                </c:pt>
                <c:pt idx="15">
                  <c:v>840.105142681885</c:v>
                </c:pt>
                <c:pt idx="16">
                  <c:v>840.105142681885</c:v>
                </c:pt>
                <c:pt idx="17">
                  <c:v>840.105142681885</c:v>
                </c:pt>
                <c:pt idx="18">
                  <c:v>840.105142681885</c:v>
                </c:pt>
                <c:pt idx="19">
                  <c:v>840.105142681885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26385"/>
        <c:axId val="288488999"/>
      </c:lineChart>
      <c:catAx>
        <c:axId val="1702638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88488999"/>
        <c:crosses val="autoZero"/>
        <c:auto val="1"/>
        <c:lblAlgn val="ctr"/>
        <c:lblOffset val="100"/>
        <c:noMultiLvlLbl val="0"/>
      </c:catAx>
      <c:valAx>
        <c:axId val="288488999"/>
        <c:scaling>
          <c:orientation val="minMax"/>
          <c:max val="12"/>
          <c:min val="0"/>
        </c:scaling>
        <c:delete val="1"/>
        <c:axPos val="l"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7026385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52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X 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992256572647"/>
          <c:y val="0.244940197119099"/>
          <c:w val="0.969900774342735"/>
          <c:h val="0.591863965353991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极差控制图202201!$C$12:$V$12</c:f>
              <c:numCache>
                <c:formatCode>0.000_);[Red]\(0.000\)</c:formatCode>
                <c:ptCount val="20"/>
                <c:pt idx="0">
                  <c:v>838.253149414062</c:v>
                </c:pt>
                <c:pt idx="1">
                  <c:v>839.26025390625</c:v>
                </c:pt>
                <c:pt idx="2">
                  <c:v>838.61572265625</c:v>
                </c:pt>
                <c:pt idx="3">
                  <c:v>838.535168457031</c:v>
                </c:pt>
                <c:pt idx="4">
                  <c:v>838.333728027344</c:v>
                </c:pt>
                <c:pt idx="5">
                  <c:v>838.145751953125</c:v>
                </c:pt>
                <c:pt idx="6">
                  <c:v>837.9443359375</c:v>
                </c:pt>
                <c:pt idx="7">
                  <c:v>839.421398925781</c:v>
                </c:pt>
                <c:pt idx="8">
                  <c:v>838.736584472656</c:v>
                </c:pt>
                <c:pt idx="9">
                  <c:v>837.850341796875</c:v>
                </c:pt>
                <c:pt idx="10">
                  <c:v>838.978271484375</c:v>
                </c:pt>
                <c:pt idx="11">
                  <c:v>837.971215820313</c:v>
                </c:pt>
                <c:pt idx="12">
                  <c:v>837.91748046875</c:v>
                </c:pt>
                <c:pt idx="13">
                  <c:v>836.829833984375</c:v>
                </c:pt>
                <c:pt idx="14">
                  <c:v>837.769763183594</c:v>
                </c:pt>
                <c:pt idx="15">
                  <c:v>837.259521484375</c:v>
                </c:pt>
                <c:pt idx="16">
                  <c:v>839.273681640625</c:v>
                </c:pt>
                <c:pt idx="17">
                  <c:v>839.689929199219</c:v>
                </c:pt>
                <c:pt idx="18">
                  <c:v>840.46875</c:v>
                </c:pt>
                <c:pt idx="19">
                  <c:v>838.790283203125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极差控制图202201!$C$36:$V$36</c:f>
              <c:numCache>
                <c:formatCode>0.000_);[Red]\(0.000\)</c:formatCode>
                <c:ptCount val="20"/>
                <c:pt idx="0">
                  <c:v>841.285654672241</c:v>
                </c:pt>
                <c:pt idx="1">
                  <c:v>841.285654672241</c:v>
                </c:pt>
                <c:pt idx="2">
                  <c:v>841.285654672241</c:v>
                </c:pt>
                <c:pt idx="3">
                  <c:v>841.285654672241</c:v>
                </c:pt>
                <c:pt idx="4">
                  <c:v>841.285654672241</c:v>
                </c:pt>
                <c:pt idx="5">
                  <c:v>841.285654672241</c:v>
                </c:pt>
                <c:pt idx="6">
                  <c:v>841.285654672241</c:v>
                </c:pt>
                <c:pt idx="7">
                  <c:v>841.285654672241</c:v>
                </c:pt>
                <c:pt idx="8">
                  <c:v>841.285654672241</c:v>
                </c:pt>
                <c:pt idx="9">
                  <c:v>841.285654672241</c:v>
                </c:pt>
                <c:pt idx="10">
                  <c:v>841.285654672241</c:v>
                </c:pt>
                <c:pt idx="11">
                  <c:v>841.285654672241</c:v>
                </c:pt>
                <c:pt idx="12">
                  <c:v>841.285654672241</c:v>
                </c:pt>
                <c:pt idx="13">
                  <c:v>841.285654672241</c:v>
                </c:pt>
                <c:pt idx="14">
                  <c:v>841.285654672241</c:v>
                </c:pt>
                <c:pt idx="15">
                  <c:v>841.285654672241</c:v>
                </c:pt>
                <c:pt idx="16">
                  <c:v>841.285654672241</c:v>
                </c:pt>
                <c:pt idx="17">
                  <c:v>841.285654672241</c:v>
                </c:pt>
                <c:pt idx="18">
                  <c:v>841.285654672241</c:v>
                </c:pt>
                <c:pt idx="19">
                  <c:v>841.285654672241</c:v>
                </c:pt>
              </c:numCache>
            </c:numRef>
          </c:val>
          <c:smooth val="0"/>
        </c:ser>
        <c:ser>
          <c:idx val="2"/>
          <c:order val="2"/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极差控制图202201!$C$37:$V$37</c:f>
              <c:numCache>
                <c:formatCode>0.000_);[Red]\(0.000\)</c:formatCode>
                <c:ptCount val="20"/>
                <c:pt idx="0">
                  <c:v>838.502258300781</c:v>
                </c:pt>
                <c:pt idx="1">
                  <c:v>838.502258300781</c:v>
                </c:pt>
                <c:pt idx="2">
                  <c:v>838.502258300781</c:v>
                </c:pt>
                <c:pt idx="3">
                  <c:v>838.502258300781</c:v>
                </c:pt>
                <c:pt idx="4">
                  <c:v>838.502258300781</c:v>
                </c:pt>
                <c:pt idx="5">
                  <c:v>838.502258300781</c:v>
                </c:pt>
                <c:pt idx="6">
                  <c:v>838.502258300781</c:v>
                </c:pt>
                <c:pt idx="7">
                  <c:v>838.502258300781</c:v>
                </c:pt>
                <c:pt idx="8">
                  <c:v>838.502258300781</c:v>
                </c:pt>
                <c:pt idx="9">
                  <c:v>838.502258300781</c:v>
                </c:pt>
                <c:pt idx="10">
                  <c:v>838.502258300781</c:v>
                </c:pt>
                <c:pt idx="11">
                  <c:v>838.502258300781</c:v>
                </c:pt>
                <c:pt idx="12">
                  <c:v>838.502258300781</c:v>
                </c:pt>
                <c:pt idx="13">
                  <c:v>838.502258300781</c:v>
                </c:pt>
                <c:pt idx="14">
                  <c:v>838.502258300781</c:v>
                </c:pt>
                <c:pt idx="15">
                  <c:v>838.502258300781</c:v>
                </c:pt>
                <c:pt idx="16">
                  <c:v>838.502258300781</c:v>
                </c:pt>
                <c:pt idx="17">
                  <c:v>838.502258300781</c:v>
                </c:pt>
                <c:pt idx="18">
                  <c:v>838.502258300781</c:v>
                </c:pt>
                <c:pt idx="19">
                  <c:v>838.502258300781</c:v>
                </c:pt>
              </c:numCache>
            </c:numRef>
          </c:val>
          <c:smooth val="0"/>
        </c:ser>
        <c:ser>
          <c:idx val="3"/>
          <c:order val="3"/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极差控制图202201!$C$38:$V$38</c:f>
              <c:numCache>
                <c:formatCode>0.000_);[Red]\(0.000\)</c:formatCode>
                <c:ptCount val="20"/>
                <c:pt idx="0">
                  <c:v>835.718861929321</c:v>
                </c:pt>
                <c:pt idx="1">
                  <c:v>835.718861929321</c:v>
                </c:pt>
                <c:pt idx="2">
                  <c:v>835.718861929321</c:v>
                </c:pt>
                <c:pt idx="3">
                  <c:v>835.718861929321</c:v>
                </c:pt>
                <c:pt idx="4">
                  <c:v>835.718861929321</c:v>
                </c:pt>
                <c:pt idx="5">
                  <c:v>835.718861929321</c:v>
                </c:pt>
                <c:pt idx="6">
                  <c:v>835.718861929321</c:v>
                </c:pt>
                <c:pt idx="7">
                  <c:v>835.718861929321</c:v>
                </c:pt>
                <c:pt idx="8">
                  <c:v>835.718861929321</c:v>
                </c:pt>
                <c:pt idx="9">
                  <c:v>835.718861929321</c:v>
                </c:pt>
                <c:pt idx="10">
                  <c:v>835.718861929321</c:v>
                </c:pt>
                <c:pt idx="11">
                  <c:v>835.718861929321</c:v>
                </c:pt>
                <c:pt idx="12">
                  <c:v>835.718861929321</c:v>
                </c:pt>
                <c:pt idx="13">
                  <c:v>835.718861929321</c:v>
                </c:pt>
                <c:pt idx="14">
                  <c:v>835.718861929321</c:v>
                </c:pt>
                <c:pt idx="15">
                  <c:v>835.718861929321</c:v>
                </c:pt>
                <c:pt idx="16">
                  <c:v>835.718861929321</c:v>
                </c:pt>
                <c:pt idx="17">
                  <c:v>835.718861929321</c:v>
                </c:pt>
                <c:pt idx="18">
                  <c:v>835.718861929321</c:v>
                </c:pt>
                <c:pt idx="19">
                  <c:v>835.718861929321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068402"/>
        <c:axId val="921876135"/>
      </c:lineChart>
      <c:catAx>
        <c:axId val="98006840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21876135"/>
        <c:crosses val="autoZero"/>
        <c:auto val="1"/>
        <c:lblAlgn val="ctr"/>
        <c:lblOffset val="100"/>
        <c:noMultiLvlLbl val="0"/>
      </c:catAx>
      <c:valAx>
        <c:axId val="921876135"/>
        <c:scaling>
          <c:orientation val="minMax"/>
          <c:max val="12"/>
          <c:min val="0"/>
        </c:scaling>
        <c:delete val="1"/>
        <c:axPos val="l"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80068402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52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4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R控制图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043781391344"/>
          <c:y val="0.326951399116348"/>
          <c:w val="0.960308234258036"/>
          <c:h val="0.528260513827524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极差控制图202201!$C$13:$V$13</c:f>
              <c:numCache>
                <c:formatCode>0.000_);[Red]\(0.000\)</c:formatCode>
                <c:ptCount val="20"/>
                <c:pt idx="0">
                  <c:v>9.39935302734375</c:v>
                </c:pt>
                <c:pt idx="1">
                  <c:v>5.908203125</c:v>
                </c:pt>
                <c:pt idx="2">
                  <c:v>6.57958984375</c:v>
                </c:pt>
                <c:pt idx="3">
                  <c:v>5.438232421875</c:v>
                </c:pt>
                <c:pt idx="4">
                  <c:v>3.89404296875</c:v>
                </c:pt>
                <c:pt idx="5">
                  <c:v>5.1025390625</c:v>
                </c:pt>
                <c:pt idx="6">
                  <c:v>3.35693359375</c:v>
                </c:pt>
                <c:pt idx="7">
                  <c:v>4.766845703125</c:v>
                </c:pt>
                <c:pt idx="8">
                  <c:v>4.02838134765625</c:v>
                </c:pt>
                <c:pt idx="9">
                  <c:v>3.89404296875</c:v>
                </c:pt>
                <c:pt idx="10">
                  <c:v>5.6396484375</c:v>
                </c:pt>
                <c:pt idx="11">
                  <c:v>4.22967529296875</c:v>
                </c:pt>
                <c:pt idx="12">
                  <c:v>6.4453125</c:v>
                </c:pt>
                <c:pt idx="13">
                  <c:v>6.84814453125</c:v>
                </c:pt>
                <c:pt idx="14">
                  <c:v>4.229736328125</c:v>
                </c:pt>
                <c:pt idx="15">
                  <c:v>4.69970703125</c:v>
                </c:pt>
                <c:pt idx="16">
                  <c:v>5.035400390625</c:v>
                </c:pt>
                <c:pt idx="17">
                  <c:v>2.01416015625</c:v>
                </c:pt>
                <c:pt idx="18">
                  <c:v>3.35693359375</c:v>
                </c:pt>
                <c:pt idx="19">
                  <c:v>1.611328125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"2"</c:f>
              <c:strCache>
                <c:ptCount val="1"/>
                <c:pt idx="0">
                  <c:v>2</c:v>
                </c:pt>
              </c:strCache>
            </c:strRef>
          </c:tx>
          <c:dLbls>
            <c:delete val="1"/>
          </c:dLbls>
          <c:val>
            <c:numRef>
              <c:f>极差控制图202201!$C$41:$V$41</c:f>
              <c:numCache>
                <c:formatCode>0.000_);[Red]\(0.000\)</c:formatCode>
                <c:ptCount val="20"/>
                <c:pt idx="0">
                  <c:v>4.82391052246094</c:v>
                </c:pt>
                <c:pt idx="1">
                  <c:v>4.82391052246094</c:v>
                </c:pt>
                <c:pt idx="2">
                  <c:v>4.82391052246094</c:v>
                </c:pt>
                <c:pt idx="3">
                  <c:v>4.82391052246094</c:v>
                </c:pt>
                <c:pt idx="4">
                  <c:v>4.82391052246094</c:v>
                </c:pt>
                <c:pt idx="5">
                  <c:v>4.82391052246094</c:v>
                </c:pt>
                <c:pt idx="6">
                  <c:v>4.82391052246094</c:v>
                </c:pt>
                <c:pt idx="7">
                  <c:v>4.82391052246094</c:v>
                </c:pt>
                <c:pt idx="8">
                  <c:v>4.82391052246094</c:v>
                </c:pt>
                <c:pt idx="9">
                  <c:v>4.82391052246094</c:v>
                </c:pt>
                <c:pt idx="10">
                  <c:v>4.82391052246094</c:v>
                </c:pt>
                <c:pt idx="11">
                  <c:v>4.82391052246094</c:v>
                </c:pt>
                <c:pt idx="12">
                  <c:v>4.82391052246094</c:v>
                </c:pt>
                <c:pt idx="13">
                  <c:v>4.82391052246094</c:v>
                </c:pt>
                <c:pt idx="14">
                  <c:v>4.82391052246094</c:v>
                </c:pt>
                <c:pt idx="15">
                  <c:v>4.82391052246094</c:v>
                </c:pt>
                <c:pt idx="16">
                  <c:v>4.82391052246094</c:v>
                </c:pt>
                <c:pt idx="17">
                  <c:v>4.82391052246094</c:v>
                </c:pt>
                <c:pt idx="18">
                  <c:v>4.82391052246094</c:v>
                </c:pt>
                <c:pt idx="19">
                  <c:v>4.82391052246094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102090"/>
        <c:axId val="449397995"/>
      </c:lineChart>
      <c:catAx>
        <c:axId val="95010209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49397995"/>
        <c:crosses val="autoZero"/>
        <c:auto val="1"/>
        <c:lblAlgn val="ctr"/>
        <c:lblOffset val="100"/>
        <c:noMultiLvlLbl val="0"/>
      </c:catAx>
      <c:valAx>
        <c:axId val="449397995"/>
        <c:scaling>
          <c:orientation val="minMax"/>
          <c:max val="10"/>
          <c:min val="1"/>
        </c:scaling>
        <c:delete val="0"/>
        <c:axPos val="l"/>
        <c:numFmt formatCode="#,##0.0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50102090"/>
        <c:crosses val="autoZero"/>
        <c:crossBetween val="between"/>
        <c:majorUnit val="0.15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4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3533398774824"/>
          <c:y val="0.0337804882832676"/>
          <c:w val="0.830296442703415"/>
          <c:h val="0.79986862998156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极差控制图202201!$C$12:$V$12</c:f>
              <c:numCache>
                <c:formatCode>0.000_);[Red]\(0.000\)</c:formatCode>
                <c:ptCount val="20"/>
                <c:pt idx="0">
                  <c:v>838.253149414062</c:v>
                </c:pt>
                <c:pt idx="1">
                  <c:v>839.26025390625</c:v>
                </c:pt>
                <c:pt idx="2">
                  <c:v>838.61572265625</c:v>
                </c:pt>
                <c:pt idx="3">
                  <c:v>838.535168457031</c:v>
                </c:pt>
                <c:pt idx="4">
                  <c:v>838.333728027344</c:v>
                </c:pt>
                <c:pt idx="5">
                  <c:v>838.145751953125</c:v>
                </c:pt>
                <c:pt idx="6">
                  <c:v>837.9443359375</c:v>
                </c:pt>
                <c:pt idx="7">
                  <c:v>839.421398925781</c:v>
                </c:pt>
                <c:pt idx="8">
                  <c:v>838.736584472656</c:v>
                </c:pt>
                <c:pt idx="9">
                  <c:v>837.850341796875</c:v>
                </c:pt>
                <c:pt idx="10">
                  <c:v>838.978271484375</c:v>
                </c:pt>
                <c:pt idx="11">
                  <c:v>837.971215820313</c:v>
                </c:pt>
                <c:pt idx="12">
                  <c:v>837.91748046875</c:v>
                </c:pt>
                <c:pt idx="13">
                  <c:v>836.829833984375</c:v>
                </c:pt>
                <c:pt idx="14">
                  <c:v>837.769763183594</c:v>
                </c:pt>
                <c:pt idx="15">
                  <c:v>837.259521484375</c:v>
                </c:pt>
                <c:pt idx="16">
                  <c:v>839.273681640625</c:v>
                </c:pt>
                <c:pt idx="17">
                  <c:v>839.689929199219</c:v>
                </c:pt>
                <c:pt idx="18">
                  <c:v>840.46875</c:v>
                </c:pt>
                <c:pt idx="19">
                  <c:v>838.790283203125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elete val="1"/>
          </c:dLbls>
          <c:val>
            <c:numRef>
              <c:f>极差控制图202201!$C$36:$V$36</c:f>
              <c:numCache>
                <c:formatCode>0.000_);[Red]\(0.000\)</c:formatCode>
                <c:ptCount val="20"/>
                <c:pt idx="0">
                  <c:v>841.285654672241</c:v>
                </c:pt>
                <c:pt idx="1">
                  <c:v>841.285654672241</c:v>
                </c:pt>
                <c:pt idx="2">
                  <c:v>841.285654672241</c:v>
                </c:pt>
                <c:pt idx="3">
                  <c:v>841.285654672241</c:v>
                </c:pt>
                <c:pt idx="4">
                  <c:v>841.285654672241</c:v>
                </c:pt>
                <c:pt idx="5">
                  <c:v>841.285654672241</c:v>
                </c:pt>
                <c:pt idx="6">
                  <c:v>841.285654672241</c:v>
                </c:pt>
                <c:pt idx="7">
                  <c:v>841.285654672241</c:v>
                </c:pt>
                <c:pt idx="8">
                  <c:v>841.285654672241</c:v>
                </c:pt>
                <c:pt idx="9">
                  <c:v>841.285654672241</c:v>
                </c:pt>
                <c:pt idx="10">
                  <c:v>841.285654672241</c:v>
                </c:pt>
                <c:pt idx="11">
                  <c:v>841.285654672241</c:v>
                </c:pt>
                <c:pt idx="12">
                  <c:v>841.285654672241</c:v>
                </c:pt>
                <c:pt idx="13">
                  <c:v>841.285654672241</c:v>
                </c:pt>
                <c:pt idx="14">
                  <c:v>841.285654672241</c:v>
                </c:pt>
                <c:pt idx="15">
                  <c:v>841.285654672241</c:v>
                </c:pt>
                <c:pt idx="16">
                  <c:v>841.285654672241</c:v>
                </c:pt>
                <c:pt idx="17">
                  <c:v>841.285654672241</c:v>
                </c:pt>
                <c:pt idx="18">
                  <c:v>841.285654672241</c:v>
                </c:pt>
                <c:pt idx="19">
                  <c:v>841.285654672241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dLbls>
            <c:delete val="1"/>
          </c:dLbls>
          <c:val>
            <c:numRef>
              <c:f>极差控制图202201!$C$37:$V$37</c:f>
              <c:numCache>
                <c:formatCode>0.000_);[Red]\(0.000\)</c:formatCode>
                <c:ptCount val="20"/>
                <c:pt idx="0">
                  <c:v>838.502258300781</c:v>
                </c:pt>
                <c:pt idx="1">
                  <c:v>838.502258300781</c:v>
                </c:pt>
                <c:pt idx="2">
                  <c:v>838.502258300781</c:v>
                </c:pt>
                <c:pt idx="3">
                  <c:v>838.502258300781</c:v>
                </c:pt>
                <c:pt idx="4">
                  <c:v>838.502258300781</c:v>
                </c:pt>
                <c:pt idx="5">
                  <c:v>838.502258300781</c:v>
                </c:pt>
                <c:pt idx="6">
                  <c:v>838.502258300781</c:v>
                </c:pt>
                <c:pt idx="7">
                  <c:v>838.502258300781</c:v>
                </c:pt>
                <c:pt idx="8">
                  <c:v>838.502258300781</c:v>
                </c:pt>
                <c:pt idx="9">
                  <c:v>838.502258300781</c:v>
                </c:pt>
                <c:pt idx="10">
                  <c:v>838.502258300781</c:v>
                </c:pt>
                <c:pt idx="11">
                  <c:v>838.502258300781</c:v>
                </c:pt>
                <c:pt idx="12">
                  <c:v>838.502258300781</c:v>
                </c:pt>
                <c:pt idx="13">
                  <c:v>838.502258300781</c:v>
                </c:pt>
                <c:pt idx="14">
                  <c:v>838.502258300781</c:v>
                </c:pt>
                <c:pt idx="15">
                  <c:v>838.502258300781</c:v>
                </c:pt>
                <c:pt idx="16">
                  <c:v>838.502258300781</c:v>
                </c:pt>
                <c:pt idx="17">
                  <c:v>838.502258300781</c:v>
                </c:pt>
                <c:pt idx="18">
                  <c:v>838.502258300781</c:v>
                </c:pt>
                <c:pt idx="19">
                  <c:v>838.502258300781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dLbls>
            <c:delete val="1"/>
          </c:dLbls>
          <c:val>
            <c:numRef>
              <c:f>极差控制图202201!$C$38:$V$38</c:f>
              <c:numCache>
                <c:formatCode>0.000_);[Red]\(0.000\)</c:formatCode>
                <c:ptCount val="20"/>
                <c:pt idx="0">
                  <c:v>835.718861929321</c:v>
                </c:pt>
                <c:pt idx="1">
                  <c:v>835.718861929321</c:v>
                </c:pt>
                <c:pt idx="2">
                  <c:v>835.718861929321</c:v>
                </c:pt>
                <c:pt idx="3">
                  <c:v>835.718861929321</c:v>
                </c:pt>
                <c:pt idx="4">
                  <c:v>835.718861929321</c:v>
                </c:pt>
                <c:pt idx="5">
                  <c:v>835.718861929321</c:v>
                </c:pt>
                <c:pt idx="6">
                  <c:v>835.718861929321</c:v>
                </c:pt>
                <c:pt idx="7">
                  <c:v>835.718861929321</c:v>
                </c:pt>
                <c:pt idx="8">
                  <c:v>835.718861929321</c:v>
                </c:pt>
                <c:pt idx="9">
                  <c:v>835.718861929321</c:v>
                </c:pt>
                <c:pt idx="10">
                  <c:v>835.718861929321</c:v>
                </c:pt>
                <c:pt idx="11">
                  <c:v>835.718861929321</c:v>
                </c:pt>
                <c:pt idx="12">
                  <c:v>835.718861929321</c:v>
                </c:pt>
                <c:pt idx="13">
                  <c:v>835.718861929321</c:v>
                </c:pt>
                <c:pt idx="14">
                  <c:v>835.718861929321</c:v>
                </c:pt>
                <c:pt idx="15">
                  <c:v>835.718861929321</c:v>
                </c:pt>
                <c:pt idx="16">
                  <c:v>835.718861929321</c:v>
                </c:pt>
                <c:pt idx="17">
                  <c:v>835.718861929321</c:v>
                </c:pt>
                <c:pt idx="18">
                  <c:v>835.718861929321</c:v>
                </c:pt>
                <c:pt idx="19">
                  <c:v>835.718861929321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60628294"/>
        <c:axId val="549366526"/>
      </c:lineChart>
      <c:catAx>
        <c:axId val="36062829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49366526"/>
        <c:crosses val="autoZero"/>
        <c:auto val="1"/>
        <c:lblAlgn val="ctr"/>
        <c:lblOffset val="100"/>
        <c:noMultiLvlLbl val="0"/>
      </c:catAx>
      <c:valAx>
        <c:axId val="549366526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60628294"/>
        <c:crosses val="autoZero"/>
        <c:crossBetween val="between"/>
      </c:valAx>
    </c:plotArea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4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R控制图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043781391344"/>
          <c:y val="0.326951399116348"/>
          <c:w val="0.960308234258036"/>
          <c:h val="0.528260513827524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极差控制图202206!$C$13:$V$13</c:f>
              <c:numCache>
                <c:formatCode>0.000_);[Red]\(0.000\)</c:formatCode>
                <c:ptCount val="20"/>
                <c:pt idx="0">
                  <c:v>5.37109375</c:v>
                </c:pt>
                <c:pt idx="1">
                  <c:v>6.31103515625</c:v>
                </c:pt>
                <c:pt idx="2">
                  <c:v>4.49822998046875</c:v>
                </c:pt>
                <c:pt idx="3">
                  <c:v>3.289794921875</c:v>
                </c:pt>
                <c:pt idx="4">
                  <c:v>5.23681640625</c:v>
                </c:pt>
                <c:pt idx="5">
                  <c:v>4.43115234375</c:v>
                </c:pt>
                <c:pt idx="6">
                  <c:v>3.961181640625</c:v>
                </c:pt>
                <c:pt idx="7">
                  <c:v>7.183837890625</c:v>
                </c:pt>
                <c:pt idx="8">
                  <c:v>8.19091796875</c:v>
                </c:pt>
                <c:pt idx="9">
                  <c:v>4.16259765625</c:v>
                </c:pt>
                <c:pt idx="10">
                  <c:v>4.901123046875</c:v>
                </c:pt>
                <c:pt idx="11">
                  <c:v>5.97528076171875</c:v>
                </c:pt>
                <c:pt idx="12">
                  <c:v>5.975341796875</c:v>
                </c:pt>
                <c:pt idx="13">
                  <c:v>2.886962890625</c:v>
                </c:pt>
                <c:pt idx="14">
                  <c:v>3.759765625</c:v>
                </c:pt>
                <c:pt idx="15">
                  <c:v>3.49127197265625</c:v>
                </c:pt>
                <c:pt idx="16">
                  <c:v>4.96820068359375</c:v>
                </c:pt>
                <c:pt idx="17">
                  <c:v>8.056640625</c:v>
                </c:pt>
                <c:pt idx="18">
                  <c:v>5.908203125</c:v>
                </c:pt>
                <c:pt idx="19">
                  <c:v>2.685546875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"2"</c:f>
              <c:strCache>
                <c:ptCount val="1"/>
                <c:pt idx="0">
                  <c:v>2</c:v>
                </c:pt>
              </c:strCache>
            </c:strRef>
          </c:tx>
          <c:dLbls>
            <c:delete val="1"/>
          </c:dLbls>
          <c:val>
            <c:numRef>
              <c:f>极差控制图202206!$C$41:$V$41</c:f>
              <c:numCache>
                <c:formatCode>0.000_);[Red]\(0.000\)</c:formatCode>
                <c:ptCount val="20"/>
                <c:pt idx="0">
                  <c:v>5.06224975585937</c:v>
                </c:pt>
                <c:pt idx="1">
                  <c:v>5.06224975585937</c:v>
                </c:pt>
                <c:pt idx="2">
                  <c:v>5.06224975585937</c:v>
                </c:pt>
                <c:pt idx="3">
                  <c:v>5.06224975585937</c:v>
                </c:pt>
                <c:pt idx="4">
                  <c:v>5.06224975585937</c:v>
                </c:pt>
                <c:pt idx="5">
                  <c:v>5.06224975585937</c:v>
                </c:pt>
                <c:pt idx="6">
                  <c:v>5.06224975585937</c:v>
                </c:pt>
                <c:pt idx="7">
                  <c:v>5.06224975585937</c:v>
                </c:pt>
                <c:pt idx="8">
                  <c:v>5.06224975585937</c:v>
                </c:pt>
                <c:pt idx="9">
                  <c:v>5.06224975585937</c:v>
                </c:pt>
                <c:pt idx="10">
                  <c:v>5.06224975585937</c:v>
                </c:pt>
                <c:pt idx="11">
                  <c:v>5.06224975585937</c:v>
                </c:pt>
                <c:pt idx="12">
                  <c:v>5.06224975585937</c:v>
                </c:pt>
                <c:pt idx="13">
                  <c:v>5.06224975585937</c:v>
                </c:pt>
                <c:pt idx="14">
                  <c:v>5.06224975585937</c:v>
                </c:pt>
                <c:pt idx="15">
                  <c:v>5.06224975585937</c:v>
                </c:pt>
                <c:pt idx="16">
                  <c:v>5.06224975585937</c:v>
                </c:pt>
                <c:pt idx="17">
                  <c:v>5.06224975585937</c:v>
                </c:pt>
                <c:pt idx="18">
                  <c:v>5.06224975585937</c:v>
                </c:pt>
                <c:pt idx="19">
                  <c:v>5.06224975585937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902829"/>
        <c:axId val="679207646"/>
      </c:lineChart>
      <c:catAx>
        <c:axId val="34790282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79207646"/>
        <c:crosses val="autoZero"/>
        <c:auto val="1"/>
        <c:lblAlgn val="ctr"/>
        <c:lblOffset val="100"/>
        <c:noMultiLvlLbl val="0"/>
      </c:catAx>
      <c:valAx>
        <c:axId val="679207646"/>
        <c:scaling>
          <c:orientation val="minMax"/>
          <c:max val="10"/>
          <c:min val="1"/>
        </c:scaling>
        <c:delete val="0"/>
        <c:axPos val="l"/>
        <c:numFmt formatCode="#,##0.0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47902829"/>
        <c:crosses val="autoZero"/>
        <c:crossBetween val="between"/>
        <c:majorUnit val="0.15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4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3533398774824"/>
          <c:y val="0.0337804882832676"/>
          <c:w val="0.830296442703415"/>
          <c:h val="0.79986862998156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极差控制图202206!$C$12:$V$12</c:f>
              <c:numCache>
                <c:formatCode>0.000_);[Red]\(0.000\)</c:formatCode>
                <c:ptCount val="20"/>
                <c:pt idx="0">
                  <c:v>844.2822265625</c:v>
                </c:pt>
                <c:pt idx="1">
                  <c:v>843.745104980469</c:v>
                </c:pt>
                <c:pt idx="2">
                  <c:v>841.757824707031</c:v>
                </c:pt>
                <c:pt idx="3">
                  <c:v>841.395263671875</c:v>
                </c:pt>
                <c:pt idx="4">
                  <c:v>841.811511230469</c:v>
                </c:pt>
                <c:pt idx="5">
                  <c:v>840.992456054688</c:v>
                </c:pt>
                <c:pt idx="6">
                  <c:v>842.711181640625</c:v>
                </c:pt>
                <c:pt idx="7">
                  <c:v>841.959216308594</c:v>
                </c:pt>
                <c:pt idx="8">
                  <c:v>842.563464355469</c:v>
                </c:pt>
                <c:pt idx="9">
                  <c:v>841.663806152344</c:v>
                </c:pt>
                <c:pt idx="10">
                  <c:v>842.6171875</c:v>
                </c:pt>
                <c:pt idx="11">
                  <c:v>843.261730957031</c:v>
                </c:pt>
                <c:pt idx="12">
                  <c:v>844.6044921875</c:v>
                </c:pt>
                <c:pt idx="13">
                  <c:v>844.658203125</c:v>
                </c:pt>
                <c:pt idx="14">
                  <c:v>843.637683105469</c:v>
                </c:pt>
                <c:pt idx="15">
                  <c:v>843.019995117187</c:v>
                </c:pt>
                <c:pt idx="16">
                  <c:v>843.046887207031</c:v>
                </c:pt>
                <c:pt idx="17">
                  <c:v>843.677978515625</c:v>
                </c:pt>
                <c:pt idx="18">
                  <c:v>844.228515625</c:v>
                </c:pt>
                <c:pt idx="19">
                  <c:v>844.886486816406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elete val="1"/>
          </c:dLbls>
          <c:val>
            <c:numRef>
              <c:f>极差控制图202206!$C$36:$V$36</c:f>
              <c:numCache>
                <c:formatCode>0.000_);[Red]\(0.000\)</c:formatCode>
                <c:ptCount val="20"/>
                <c:pt idx="0">
                  <c:v>845.946978900146</c:v>
                </c:pt>
                <c:pt idx="1">
                  <c:v>845.946978900146</c:v>
                </c:pt>
                <c:pt idx="2">
                  <c:v>845.946978900146</c:v>
                </c:pt>
                <c:pt idx="3">
                  <c:v>845.946978900146</c:v>
                </c:pt>
                <c:pt idx="4">
                  <c:v>845.946978900146</c:v>
                </c:pt>
                <c:pt idx="5">
                  <c:v>845.946978900146</c:v>
                </c:pt>
                <c:pt idx="6">
                  <c:v>845.946978900146</c:v>
                </c:pt>
                <c:pt idx="7">
                  <c:v>845.946978900146</c:v>
                </c:pt>
                <c:pt idx="8">
                  <c:v>845.946978900146</c:v>
                </c:pt>
                <c:pt idx="9">
                  <c:v>845.946978900146</c:v>
                </c:pt>
                <c:pt idx="10">
                  <c:v>845.946978900146</c:v>
                </c:pt>
                <c:pt idx="11">
                  <c:v>845.946978900146</c:v>
                </c:pt>
                <c:pt idx="12">
                  <c:v>845.946978900146</c:v>
                </c:pt>
                <c:pt idx="13">
                  <c:v>845.946978900146</c:v>
                </c:pt>
                <c:pt idx="14">
                  <c:v>845.946978900146</c:v>
                </c:pt>
                <c:pt idx="15">
                  <c:v>845.946978900146</c:v>
                </c:pt>
                <c:pt idx="16">
                  <c:v>845.946978900146</c:v>
                </c:pt>
                <c:pt idx="17">
                  <c:v>845.946978900146</c:v>
                </c:pt>
                <c:pt idx="18">
                  <c:v>845.946978900146</c:v>
                </c:pt>
                <c:pt idx="19">
                  <c:v>845.946978900146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dLbls>
            <c:delete val="1"/>
          </c:dLbls>
          <c:val>
            <c:numRef>
              <c:f>极差控制图202206!$C$37:$V$37</c:f>
              <c:numCache>
                <c:formatCode>0.000_);[Red]\(0.000\)</c:formatCode>
                <c:ptCount val="20"/>
                <c:pt idx="0">
                  <c:v>843.026060791016</c:v>
                </c:pt>
                <c:pt idx="1">
                  <c:v>843.026060791016</c:v>
                </c:pt>
                <c:pt idx="2">
                  <c:v>843.026060791016</c:v>
                </c:pt>
                <c:pt idx="3">
                  <c:v>843.026060791016</c:v>
                </c:pt>
                <c:pt idx="4">
                  <c:v>843.026060791016</c:v>
                </c:pt>
                <c:pt idx="5">
                  <c:v>843.026060791016</c:v>
                </c:pt>
                <c:pt idx="6">
                  <c:v>843.026060791016</c:v>
                </c:pt>
                <c:pt idx="7">
                  <c:v>843.026060791016</c:v>
                </c:pt>
                <c:pt idx="8">
                  <c:v>843.026060791016</c:v>
                </c:pt>
                <c:pt idx="9">
                  <c:v>843.026060791016</c:v>
                </c:pt>
                <c:pt idx="10">
                  <c:v>843.026060791016</c:v>
                </c:pt>
                <c:pt idx="11">
                  <c:v>843.026060791016</c:v>
                </c:pt>
                <c:pt idx="12">
                  <c:v>843.026060791016</c:v>
                </c:pt>
                <c:pt idx="13">
                  <c:v>843.026060791016</c:v>
                </c:pt>
                <c:pt idx="14">
                  <c:v>843.026060791016</c:v>
                </c:pt>
                <c:pt idx="15">
                  <c:v>843.026060791016</c:v>
                </c:pt>
                <c:pt idx="16">
                  <c:v>843.026060791016</c:v>
                </c:pt>
                <c:pt idx="17">
                  <c:v>843.026060791016</c:v>
                </c:pt>
                <c:pt idx="18">
                  <c:v>843.026060791016</c:v>
                </c:pt>
                <c:pt idx="19">
                  <c:v>843.026060791016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dLbls>
            <c:delete val="1"/>
          </c:dLbls>
          <c:val>
            <c:numRef>
              <c:f>极差控制图202206!$C$38:$V$38</c:f>
              <c:numCache>
                <c:formatCode>0.000_);[Red]\(0.000\)</c:formatCode>
                <c:ptCount val="20"/>
                <c:pt idx="0">
                  <c:v>840.105142681885</c:v>
                </c:pt>
                <c:pt idx="1">
                  <c:v>840.105142681885</c:v>
                </c:pt>
                <c:pt idx="2">
                  <c:v>840.105142681885</c:v>
                </c:pt>
                <c:pt idx="3">
                  <c:v>840.105142681885</c:v>
                </c:pt>
                <c:pt idx="4">
                  <c:v>840.105142681885</c:v>
                </c:pt>
                <c:pt idx="5">
                  <c:v>840.105142681885</c:v>
                </c:pt>
                <c:pt idx="6">
                  <c:v>840.105142681885</c:v>
                </c:pt>
                <c:pt idx="7">
                  <c:v>840.105142681885</c:v>
                </c:pt>
                <c:pt idx="8">
                  <c:v>840.105142681885</c:v>
                </c:pt>
                <c:pt idx="9">
                  <c:v>840.105142681885</c:v>
                </c:pt>
                <c:pt idx="10">
                  <c:v>840.105142681885</c:v>
                </c:pt>
                <c:pt idx="11">
                  <c:v>840.105142681885</c:v>
                </c:pt>
                <c:pt idx="12">
                  <c:v>840.105142681885</c:v>
                </c:pt>
                <c:pt idx="13">
                  <c:v>840.105142681885</c:v>
                </c:pt>
                <c:pt idx="14">
                  <c:v>840.105142681885</c:v>
                </c:pt>
                <c:pt idx="15">
                  <c:v>840.105142681885</c:v>
                </c:pt>
                <c:pt idx="16">
                  <c:v>840.105142681885</c:v>
                </c:pt>
                <c:pt idx="17">
                  <c:v>840.105142681885</c:v>
                </c:pt>
                <c:pt idx="18">
                  <c:v>840.105142681885</c:v>
                </c:pt>
                <c:pt idx="19">
                  <c:v>840.105142681885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36354551"/>
        <c:axId val="356469150"/>
      </c:lineChart>
      <c:catAx>
        <c:axId val="36354551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56469150"/>
        <c:crosses val="autoZero"/>
        <c:auto val="1"/>
        <c:lblAlgn val="ctr"/>
        <c:lblOffset val="100"/>
        <c:noMultiLvlLbl val="0"/>
      </c:catAx>
      <c:valAx>
        <c:axId val="356469150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6354551"/>
        <c:crosses val="autoZero"/>
        <c:crossBetween val="between"/>
      </c:valAx>
    </c:plotArea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X 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992256572647"/>
          <c:y val="0.244940197119099"/>
          <c:w val="0.969900774342735"/>
          <c:h val="0.591863965353991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极差控制图202205!$C$12:$V$12</c:f>
              <c:numCache>
                <c:formatCode>0.000_);[Red]\(0.000\)</c:formatCode>
                <c:ptCount val="20"/>
                <c:pt idx="0">
                  <c:v>848.203125</c:v>
                </c:pt>
                <c:pt idx="1">
                  <c:v>848.55224609375</c:v>
                </c:pt>
                <c:pt idx="2">
                  <c:v>848.511950683594</c:v>
                </c:pt>
                <c:pt idx="3">
                  <c:v>848.9013671875</c:v>
                </c:pt>
                <c:pt idx="4">
                  <c:v>850.257568359375</c:v>
                </c:pt>
                <c:pt idx="5">
                  <c:v>849.801025390625</c:v>
                </c:pt>
                <c:pt idx="6">
                  <c:v>850.123303222656</c:v>
                </c:pt>
                <c:pt idx="7">
                  <c:v>849.451904296875</c:v>
                </c:pt>
                <c:pt idx="8">
                  <c:v>848.941662597656</c:v>
                </c:pt>
                <c:pt idx="9">
                  <c:v>848.807385253906</c:v>
                </c:pt>
                <c:pt idx="10">
                  <c:v>848.17626953125</c:v>
                </c:pt>
                <c:pt idx="11">
                  <c:v>847.719702148437</c:v>
                </c:pt>
                <c:pt idx="12">
                  <c:v>848.2568359375</c:v>
                </c:pt>
                <c:pt idx="13">
                  <c:v>849.143054199219</c:v>
                </c:pt>
                <c:pt idx="14">
                  <c:v>849.73388671875</c:v>
                </c:pt>
                <c:pt idx="15">
                  <c:v>848.283703613281</c:v>
                </c:pt>
                <c:pt idx="16">
                  <c:v>848.726806640625</c:v>
                </c:pt>
                <c:pt idx="17">
                  <c:v>848.699951171875</c:v>
                </c:pt>
                <c:pt idx="18">
                  <c:v>849.0087890625</c:v>
                </c:pt>
                <c:pt idx="19">
                  <c:v>849.693603515625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极差控制图202205!$C$36:$V$36</c:f>
              <c:numCache>
                <c:formatCode>0.000_);[Red]\(0.000\)</c:formatCode>
                <c:ptCount val="20"/>
                <c:pt idx="0">
                  <c:v>851.642064959717</c:v>
                </c:pt>
                <c:pt idx="1">
                  <c:v>851.642064959717</c:v>
                </c:pt>
                <c:pt idx="2">
                  <c:v>851.642064959717</c:v>
                </c:pt>
                <c:pt idx="3">
                  <c:v>851.642064959717</c:v>
                </c:pt>
                <c:pt idx="4">
                  <c:v>851.642064959717</c:v>
                </c:pt>
                <c:pt idx="5">
                  <c:v>851.642064959717</c:v>
                </c:pt>
                <c:pt idx="6">
                  <c:v>851.642064959717</c:v>
                </c:pt>
                <c:pt idx="7">
                  <c:v>851.642064959717</c:v>
                </c:pt>
                <c:pt idx="8">
                  <c:v>851.642064959717</c:v>
                </c:pt>
                <c:pt idx="9">
                  <c:v>851.642064959717</c:v>
                </c:pt>
                <c:pt idx="10">
                  <c:v>851.642064959717</c:v>
                </c:pt>
                <c:pt idx="11">
                  <c:v>851.642064959717</c:v>
                </c:pt>
                <c:pt idx="12">
                  <c:v>851.642064959717</c:v>
                </c:pt>
                <c:pt idx="13">
                  <c:v>851.642064959717</c:v>
                </c:pt>
                <c:pt idx="14">
                  <c:v>851.642064959717</c:v>
                </c:pt>
                <c:pt idx="15">
                  <c:v>851.642064959717</c:v>
                </c:pt>
                <c:pt idx="16">
                  <c:v>851.642064959717</c:v>
                </c:pt>
                <c:pt idx="17">
                  <c:v>851.642064959717</c:v>
                </c:pt>
                <c:pt idx="18">
                  <c:v>851.642064959717</c:v>
                </c:pt>
                <c:pt idx="19">
                  <c:v>851.642064959717</c:v>
                </c:pt>
              </c:numCache>
            </c:numRef>
          </c:val>
          <c:smooth val="0"/>
        </c:ser>
        <c:ser>
          <c:idx val="2"/>
          <c:order val="2"/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极差控制图202205!$C$37:$V$37</c:f>
              <c:numCache>
                <c:formatCode>0.000_);[Red]\(0.000\)</c:formatCode>
                <c:ptCount val="20"/>
                <c:pt idx="0">
                  <c:v>848.94970703125</c:v>
                </c:pt>
                <c:pt idx="1">
                  <c:v>848.94970703125</c:v>
                </c:pt>
                <c:pt idx="2">
                  <c:v>848.94970703125</c:v>
                </c:pt>
                <c:pt idx="3">
                  <c:v>848.94970703125</c:v>
                </c:pt>
                <c:pt idx="4">
                  <c:v>848.94970703125</c:v>
                </c:pt>
                <c:pt idx="5">
                  <c:v>848.94970703125</c:v>
                </c:pt>
                <c:pt idx="6">
                  <c:v>848.94970703125</c:v>
                </c:pt>
                <c:pt idx="7">
                  <c:v>848.94970703125</c:v>
                </c:pt>
                <c:pt idx="8">
                  <c:v>848.94970703125</c:v>
                </c:pt>
                <c:pt idx="9">
                  <c:v>848.94970703125</c:v>
                </c:pt>
                <c:pt idx="10">
                  <c:v>848.94970703125</c:v>
                </c:pt>
                <c:pt idx="11">
                  <c:v>848.94970703125</c:v>
                </c:pt>
                <c:pt idx="12">
                  <c:v>848.94970703125</c:v>
                </c:pt>
                <c:pt idx="13">
                  <c:v>848.94970703125</c:v>
                </c:pt>
                <c:pt idx="14">
                  <c:v>848.94970703125</c:v>
                </c:pt>
                <c:pt idx="15">
                  <c:v>848.94970703125</c:v>
                </c:pt>
                <c:pt idx="16">
                  <c:v>848.94970703125</c:v>
                </c:pt>
                <c:pt idx="17">
                  <c:v>848.94970703125</c:v>
                </c:pt>
                <c:pt idx="18">
                  <c:v>848.94970703125</c:v>
                </c:pt>
                <c:pt idx="19">
                  <c:v>848.94970703125</c:v>
                </c:pt>
              </c:numCache>
            </c:numRef>
          </c:val>
          <c:smooth val="0"/>
        </c:ser>
        <c:ser>
          <c:idx val="3"/>
          <c:order val="3"/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极差控制图202205!$C$38:$V$38</c:f>
              <c:numCache>
                <c:formatCode>0.000_);[Red]\(0.000\)</c:formatCode>
                <c:ptCount val="20"/>
                <c:pt idx="0">
                  <c:v>846.257349102783</c:v>
                </c:pt>
                <c:pt idx="1">
                  <c:v>846.257349102783</c:v>
                </c:pt>
                <c:pt idx="2">
                  <c:v>846.257349102783</c:v>
                </c:pt>
                <c:pt idx="3">
                  <c:v>846.257349102783</c:v>
                </c:pt>
                <c:pt idx="4">
                  <c:v>846.257349102783</c:v>
                </c:pt>
                <c:pt idx="5">
                  <c:v>846.257349102783</c:v>
                </c:pt>
                <c:pt idx="6">
                  <c:v>846.257349102783</c:v>
                </c:pt>
                <c:pt idx="7">
                  <c:v>846.257349102783</c:v>
                </c:pt>
                <c:pt idx="8">
                  <c:v>846.257349102783</c:v>
                </c:pt>
                <c:pt idx="9">
                  <c:v>846.257349102783</c:v>
                </c:pt>
                <c:pt idx="10">
                  <c:v>846.257349102783</c:v>
                </c:pt>
                <c:pt idx="11">
                  <c:v>846.257349102783</c:v>
                </c:pt>
                <c:pt idx="12">
                  <c:v>846.257349102783</c:v>
                </c:pt>
                <c:pt idx="13">
                  <c:v>846.257349102783</c:v>
                </c:pt>
                <c:pt idx="14">
                  <c:v>846.257349102783</c:v>
                </c:pt>
                <c:pt idx="15">
                  <c:v>846.257349102783</c:v>
                </c:pt>
                <c:pt idx="16">
                  <c:v>846.257349102783</c:v>
                </c:pt>
                <c:pt idx="17">
                  <c:v>846.257349102783</c:v>
                </c:pt>
                <c:pt idx="18">
                  <c:v>846.257349102783</c:v>
                </c:pt>
                <c:pt idx="19">
                  <c:v>846.257349102783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15996"/>
        <c:axId val="549402438"/>
      </c:lineChart>
      <c:catAx>
        <c:axId val="4324159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549402438"/>
        <c:crosses val="autoZero"/>
        <c:auto val="1"/>
        <c:lblAlgn val="ctr"/>
        <c:lblOffset val="100"/>
        <c:noMultiLvlLbl val="0"/>
      </c:catAx>
      <c:valAx>
        <c:axId val="549402438"/>
        <c:scaling>
          <c:orientation val="minMax"/>
          <c:max val="12"/>
          <c:min val="0"/>
        </c:scaling>
        <c:delete val="1"/>
        <c:axPos val="l"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32415996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52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4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R控制图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043781391344"/>
          <c:y val="0.326951399116348"/>
          <c:w val="0.960308234258036"/>
          <c:h val="0.528260513827524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极差控制图202205!$C$13:$V$13</c:f>
              <c:numCache>
                <c:formatCode>0.000_);[Red]\(0.000\)</c:formatCode>
                <c:ptCount val="20"/>
                <c:pt idx="0">
                  <c:v>5.303955078125</c:v>
                </c:pt>
                <c:pt idx="1">
                  <c:v>4.296875</c:v>
                </c:pt>
                <c:pt idx="2">
                  <c:v>2.75262451171875</c:v>
                </c:pt>
                <c:pt idx="3">
                  <c:v>2.55126953125</c:v>
                </c:pt>
                <c:pt idx="4">
                  <c:v>4.229736328125</c:v>
                </c:pt>
                <c:pt idx="5">
                  <c:v>3.424072265625</c:v>
                </c:pt>
                <c:pt idx="6">
                  <c:v>3.02117919921875</c:v>
                </c:pt>
                <c:pt idx="7">
                  <c:v>2.01416015625</c:v>
                </c:pt>
                <c:pt idx="8">
                  <c:v>4.901123046875</c:v>
                </c:pt>
                <c:pt idx="9">
                  <c:v>5.169677734375</c:v>
                </c:pt>
                <c:pt idx="10">
                  <c:v>5.035400390625</c:v>
                </c:pt>
                <c:pt idx="11">
                  <c:v>2.95404052734375</c:v>
                </c:pt>
                <c:pt idx="12">
                  <c:v>6.378173828125</c:v>
                </c:pt>
                <c:pt idx="13">
                  <c:v>6.57965087890625</c:v>
                </c:pt>
                <c:pt idx="14">
                  <c:v>7.38525390625</c:v>
                </c:pt>
                <c:pt idx="15">
                  <c:v>6.57958984375</c:v>
                </c:pt>
                <c:pt idx="16">
                  <c:v>3.961181640625</c:v>
                </c:pt>
                <c:pt idx="17">
                  <c:v>4.43115234375</c:v>
                </c:pt>
                <c:pt idx="18">
                  <c:v>6.512451171875</c:v>
                </c:pt>
                <c:pt idx="19">
                  <c:v>5.841064453125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"2"</c:f>
              <c:strCache>
                <c:ptCount val="1"/>
                <c:pt idx="0">
                  <c:v>2</c:v>
                </c:pt>
              </c:strCache>
            </c:strRef>
          </c:tx>
          <c:dLbls>
            <c:delete val="1"/>
          </c:dLbls>
          <c:val>
            <c:numRef>
              <c:f>极差控制图202205!$C$41:$V$41</c:f>
              <c:numCache>
                <c:formatCode>0.000_);[Red]\(0.000\)</c:formatCode>
                <c:ptCount val="20"/>
                <c:pt idx="0">
                  <c:v>4.66613159179687</c:v>
                </c:pt>
                <c:pt idx="1">
                  <c:v>4.66613159179687</c:v>
                </c:pt>
                <c:pt idx="2">
                  <c:v>4.66613159179687</c:v>
                </c:pt>
                <c:pt idx="3">
                  <c:v>4.66613159179687</c:v>
                </c:pt>
                <c:pt idx="4">
                  <c:v>4.66613159179687</c:v>
                </c:pt>
                <c:pt idx="5">
                  <c:v>4.66613159179687</c:v>
                </c:pt>
                <c:pt idx="6">
                  <c:v>4.66613159179687</c:v>
                </c:pt>
                <c:pt idx="7">
                  <c:v>4.66613159179687</c:v>
                </c:pt>
                <c:pt idx="8">
                  <c:v>4.66613159179687</c:v>
                </c:pt>
                <c:pt idx="9">
                  <c:v>4.66613159179687</c:v>
                </c:pt>
                <c:pt idx="10">
                  <c:v>4.66613159179687</c:v>
                </c:pt>
                <c:pt idx="11">
                  <c:v>4.66613159179687</c:v>
                </c:pt>
                <c:pt idx="12">
                  <c:v>4.66613159179687</c:v>
                </c:pt>
                <c:pt idx="13">
                  <c:v>4.66613159179687</c:v>
                </c:pt>
                <c:pt idx="14">
                  <c:v>4.66613159179687</c:v>
                </c:pt>
                <c:pt idx="15">
                  <c:v>4.66613159179687</c:v>
                </c:pt>
                <c:pt idx="16">
                  <c:v>4.66613159179687</c:v>
                </c:pt>
                <c:pt idx="17">
                  <c:v>4.66613159179687</c:v>
                </c:pt>
                <c:pt idx="18">
                  <c:v>4.66613159179687</c:v>
                </c:pt>
                <c:pt idx="19">
                  <c:v>4.66613159179687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31663"/>
        <c:axId val="102651788"/>
      </c:lineChart>
      <c:catAx>
        <c:axId val="4213166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2651788"/>
        <c:crosses val="autoZero"/>
        <c:auto val="1"/>
        <c:lblAlgn val="ctr"/>
        <c:lblOffset val="100"/>
        <c:noMultiLvlLbl val="0"/>
      </c:catAx>
      <c:valAx>
        <c:axId val="102651788"/>
        <c:scaling>
          <c:orientation val="minMax"/>
          <c:max val="10"/>
          <c:min val="1"/>
        </c:scaling>
        <c:delete val="0"/>
        <c:axPos val="l"/>
        <c:numFmt formatCode="#,##0.0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2131663"/>
        <c:crosses val="autoZero"/>
        <c:crossBetween val="between"/>
        <c:majorUnit val="0.15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4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3533398774824"/>
          <c:y val="0.0337804882832676"/>
          <c:w val="0.830296442703415"/>
          <c:h val="0.79986862998156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极差控制图202205!$C$12:$V$12</c:f>
              <c:numCache>
                <c:formatCode>0.000_);[Red]\(0.000\)</c:formatCode>
                <c:ptCount val="20"/>
                <c:pt idx="0">
                  <c:v>848.203125</c:v>
                </c:pt>
                <c:pt idx="1">
                  <c:v>848.55224609375</c:v>
                </c:pt>
                <c:pt idx="2">
                  <c:v>848.511950683594</c:v>
                </c:pt>
                <c:pt idx="3">
                  <c:v>848.9013671875</c:v>
                </c:pt>
                <c:pt idx="4">
                  <c:v>850.257568359375</c:v>
                </c:pt>
                <c:pt idx="5">
                  <c:v>849.801025390625</c:v>
                </c:pt>
                <c:pt idx="6">
                  <c:v>850.123303222656</c:v>
                </c:pt>
                <c:pt idx="7">
                  <c:v>849.451904296875</c:v>
                </c:pt>
                <c:pt idx="8">
                  <c:v>848.941662597656</c:v>
                </c:pt>
                <c:pt idx="9">
                  <c:v>848.807385253906</c:v>
                </c:pt>
                <c:pt idx="10">
                  <c:v>848.17626953125</c:v>
                </c:pt>
                <c:pt idx="11">
                  <c:v>847.719702148437</c:v>
                </c:pt>
                <c:pt idx="12">
                  <c:v>848.2568359375</c:v>
                </c:pt>
                <c:pt idx="13">
                  <c:v>849.143054199219</c:v>
                </c:pt>
                <c:pt idx="14">
                  <c:v>849.73388671875</c:v>
                </c:pt>
                <c:pt idx="15">
                  <c:v>848.283703613281</c:v>
                </c:pt>
                <c:pt idx="16">
                  <c:v>848.726806640625</c:v>
                </c:pt>
                <c:pt idx="17">
                  <c:v>848.699951171875</c:v>
                </c:pt>
                <c:pt idx="18">
                  <c:v>849.0087890625</c:v>
                </c:pt>
                <c:pt idx="19">
                  <c:v>849.693603515625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elete val="1"/>
          </c:dLbls>
          <c:val>
            <c:numRef>
              <c:f>极差控制图202205!$C$36:$V$36</c:f>
              <c:numCache>
                <c:formatCode>0.000_);[Red]\(0.000\)</c:formatCode>
                <c:ptCount val="20"/>
                <c:pt idx="0">
                  <c:v>851.642064959717</c:v>
                </c:pt>
                <c:pt idx="1">
                  <c:v>851.642064959717</c:v>
                </c:pt>
                <c:pt idx="2">
                  <c:v>851.642064959717</c:v>
                </c:pt>
                <c:pt idx="3">
                  <c:v>851.642064959717</c:v>
                </c:pt>
                <c:pt idx="4">
                  <c:v>851.642064959717</c:v>
                </c:pt>
                <c:pt idx="5">
                  <c:v>851.642064959717</c:v>
                </c:pt>
                <c:pt idx="6">
                  <c:v>851.642064959717</c:v>
                </c:pt>
                <c:pt idx="7">
                  <c:v>851.642064959717</c:v>
                </c:pt>
                <c:pt idx="8">
                  <c:v>851.642064959717</c:v>
                </c:pt>
                <c:pt idx="9">
                  <c:v>851.642064959717</c:v>
                </c:pt>
                <c:pt idx="10">
                  <c:v>851.642064959717</c:v>
                </c:pt>
                <c:pt idx="11">
                  <c:v>851.642064959717</c:v>
                </c:pt>
                <c:pt idx="12">
                  <c:v>851.642064959717</c:v>
                </c:pt>
                <c:pt idx="13">
                  <c:v>851.642064959717</c:v>
                </c:pt>
                <c:pt idx="14">
                  <c:v>851.642064959717</c:v>
                </c:pt>
                <c:pt idx="15">
                  <c:v>851.642064959717</c:v>
                </c:pt>
                <c:pt idx="16">
                  <c:v>851.642064959717</c:v>
                </c:pt>
                <c:pt idx="17">
                  <c:v>851.642064959717</c:v>
                </c:pt>
                <c:pt idx="18">
                  <c:v>851.642064959717</c:v>
                </c:pt>
                <c:pt idx="19">
                  <c:v>851.642064959717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dLbls>
            <c:delete val="1"/>
          </c:dLbls>
          <c:val>
            <c:numRef>
              <c:f>极差控制图202205!$C$37:$V$37</c:f>
              <c:numCache>
                <c:formatCode>0.000_);[Red]\(0.000\)</c:formatCode>
                <c:ptCount val="20"/>
                <c:pt idx="0">
                  <c:v>848.94970703125</c:v>
                </c:pt>
                <c:pt idx="1">
                  <c:v>848.94970703125</c:v>
                </c:pt>
                <c:pt idx="2">
                  <c:v>848.94970703125</c:v>
                </c:pt>
                <c:pt idx="3">
                  <c:v>848.94970703125</c:v>
                </c:pt>
                <c:pt idx="4">
                  <c:v>848.94970703125</c:v>
                </c:pt>
                <c:pt idx="5">
                  <c:v>848.94970703125</c:v>
                </c:pt>
                <c:pt idx="6">
                  <c:v>848.94970703125</c:v>
                </c:pt>
                <c:pt idx="7">
                  <c:v>848.94970703125</c:v>
                </c:pt>
                <c:pt idx="8">
                  <c:v>848.94970703125</c:v>
                </c:pt>
                <c:pt idx="9">
                  <c:v>848.94970703125</c:v>
                </c:pt>
                <c:pt idx="10">
                  <c:v>848.94970703125</c:v>
                </c:pt>
                <c:pt idx="11">
                  <c:v>848.94970703125</c:v>
                </c:pt>
                <c:pt idx="12">
                  <c:v>848.94970703125</c:v>
                </c:pt>
                <c:pt idx="13">
                  <c:v>848.94970703125</c:v>
                </c:pt>
                <c:pt idx="14">
                  <c:v>848.94970703125</c:v>
                </c:pt>
                <c:pt idx="15">
                  <c:v>848.94970703125</c:v>
                </c:pt>
                <c:pt idx="16">
                  <c:v>848.94970703125</c:v>
                </c:pt>
                <c:pt idx="17">
                  <c:v>848.94970703125</c:v>
                </c:pt>
                <c:pt idx="18">
                  <c:v>848.94970703125</c:v>
                </c:pt>
                <c:pt idx="19">
                  <c:v>848.94970703125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dLbls>
            <c:delete val="1"/>
          </c:dLbls>
          <c:val>
            <c:numRef>
              <c:f>极差控制图202205!$C$38:$V$38</c:f>
              <c:numCache>
                <c:formatCode>0.000_);[Red]\(0.000\)</c:formatCode>
                <c:ptCount val="20"/>
                <c:pt idx="0">
                  <c:v>846.257349102783</c:v>
                </c:pt>
                <c:pt idx="1">
                  <c:v>846.257349102783</c:v>
                </c:pt>
                <c:pt idx="2">
                  <c:v>846.257349102783</c:v>
                </c:pt>
                <c:pt idx="3">
                  <c:v>846.257349102783</c:v>
                </c:pt>
                <c:pt idx="4">
                  <c:v>846.257349102783</c:v>
                </c:pt>
                <c:pt idx="5">
                  <c:v>846.257349102783</c:v>
                </c:pt>
                <c:pt idx="6">
                  <c:v>846.257349102783</c:v>
                </c:pt>
                <c:pt idx="7">
                  <c:v>846.257349102783</c:v>
                </c:pt>
                <c:pt idx="8">
                  <c:v>846.257349102783</c:v>
                </c:pt>
                <c:pt idx="9">
                  <c:v>846.257349102783</c:v>
                </c:pt>
                <c:pt idx="10">
                  <c:v>846.257349102783</c:v>
                </c:pt>
                <c:pt idx="11">
                  <c:v>846.257349102783</c:v>
                </c:pt>
                <c:pt idx="12">
                  <c:v>846.257349102783</c:v>
                </c:pt>
                <c:pt idx="13">
                  <c:v>846.257349102783</c:v>
                </c:pt>
                <c:pt idx="14">
                  <c:v>846.257349102783</c:v>
                </c:pt>
                <c:pt idx="15">
                  <c:v>846.257349102783</c:v>
                </c:pt>
                <c:pt idx="16">
                  <c:v>846.257349102783</c:v>
                </c:pt>
                <c:pt idx="17">
                  <c:v>846.257349102783</c:v>
                </c:pt>
                <c:pt idx="18">
                  <c:v>846.257349102783</c:v>
                </c:pt>
                <c:pt idx="19">
                  <c:v>846.257349102783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295501473"/>
        <c:axId val="669788212"/>
      </c:lineChart>
      <c:catAx>
        <c:axId val="295501473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669788212"/>
        <c:crosses val="autoZero"/>
        <c:auto val="1"/>
        <c:lblAlgn val="ctr"/>
        <c:lblOffset val="100"/>
        <c:noMultiLvlLbl val="0"/>
      </c:catAx>
      <c:valAx>
        <c:axId val="669788212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295501473"/>
        <c:crosses val="autoZero"/>
        <c:crossBetween val="between"/>
      </c:valAx>
    </c:plotArea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X 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992256572647"/>
          <c:y val="0.244940197119099"/>
          <c:w val="0.969900774342735"/>
          <c:h val="0.591863965353991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极差控制图202203!$C$12:$V$12</c:f>
              <c:numCache>
                <c:formatCode>0.000_);[Red]\(0.000\)</c:formatCode>
                <c:ptCount val="20"/>
                <c:pt idx="0">
                  <c:v>843.073754882813</c:v>
                </c:pt>
                <c:pt idx="1">
                  <c:v>844.107678222656</c:v>
                </c:pt>
                <c:pt idx="2">
                  <c:v>845.061022949219</c:v>
                </c:pt>
                <c:pt idx="3">
                  <c:v>845.181884765625</c:v>
                </c:pt>
                <c:pt idx="4">
                  <c:v>844.685070800781</c:v>
                </c:pt>
                <c:pt idx="5">
                  <c:v>844.510510253906</c:v>
                </c:pt>
                <c:pt idx="6">
                  <c:v>844.859619140625</c:v>
                </c:pt>
                <c:pt idx="7">
                  <c:v>844.698461914062</c:v>
                </c:pt>
                <c:pt idx="8">
                  <c:v>845.369873046875</c:v>
                </c:pt>
                <c:pt idx="9">
                  <c:v>845.839855957031</c:v>
                </c:pt>
                <c:pt idx="10">
                  <c:v>845.866711425781</c:v>
                </c:pt>
                <c:pt idx="11">
                  <c:v>845.83984375</c:v>
                </c:pt>
                <c:pt idx="12">
                  <c:v>843.798828125</c:v>
                </c:pt>
                <c:pt idx="13">
                  <c:v>844.0673828125</c:v>
                </c:pt>
                <c:pt idx="14">
                  <c:v>844.483630371094</c:v>
                </c:pt>
                <c:pt idx="15">
                  <c:v>844.644775390625</c:v>
                </c:pt>
                <c:pt idx="16">
                  <c:v>844.591064453125</c:v>
                </c:pt>
                <c:pt idx="17">
                  <c:v>844.819348144531</c:v>
                </c:pt>
                <c:pt idx="18">
                  <c:v>845.504150390625</c:v>
                </c:pt>
                <c:pt idx="19">
                  <c:v>844.644787597656</c:v>
                </c:pt>
              </c:numCache>
            </c:numRef>
          </c:val>
          <c:smooth val="0"/>
        </c:ser>
        <c:ser>
          <c:idx val="1"/>
          <c:order val="1"/>
          <c:spPr>
            <a:ln w="12700" cap="rnd" cmpd="sng" algn="ctr">
              <a:solidFill>
                <a:srgbClr val="FF00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极差控制图202203!$C$36:$V$36</c:f>
              <c:numCache>
                <c:formatCode>0.000_);[Red]\(0.000\)</c:formatCode>
                <c:ptCount val="20"/>
                <c:pt idx="0">
                  <c:v>848.011313031006</c:v>
                </c:pt>
                <c:pt idx="1">
                  <c:v>848.011313031006</c:v>
                </c:pt>
                <c:pt idx="2">
                  <c:v>848.011313031006</c:v>
                </c:pt>
                <c:pt idx="3">
                  <c:v>848.011313031006</c:v>
                </c:pt>
                <c:pt idx="4">
                  <c:v>848.011313031006</c:v>
                </c:pt>
                <c:pt idx="5">
                  <c:v>848.011313031006</c:v>
                </c:pt>
                <c:pt idx="6">
                  <c:v>848.011313031006</c:v>
                </c:pt>
                <c:pt idx="7">
                  <c:v>848.011313031006</c:v>
                </c:pt>
                <c:pt idx="8">
                  <c:v>848.011313031006</c:v>
                </c:pt>
                <c:pt idx="9">
                  <c:v>848.011313031006</c:v>
                </c:pt>
                <c:pt idx="10">
                  <c:v>848.011313031006</c:v>
                </c:pt>
                <c:pt idx="11">
                  <c:v>848.011313031006</c:v>
                </c:pt>
                <c:pt idx="12">
                  <c:v>848.011313031006</c:v>
                </c:pt>
                <c:pt idx="13">
                  <c:v>848.011313031006</c:v>
                </c:pt>
                <c:pt idx="14">
                  <c:v>848.011313031006</c:v>
                </c:pt>
                <c:pt idx="15">
                  <c:v>848.011313031006</c:v>
                </c:pt>
                <c:pt idx="16">
                  <c:v>848.011313031006</c:v>
                </c:pt>
                <c:pt idx="17">
                  <c:v>848.011313031006</c:v>
                </c:pt>
                <c:pt idx="18">
                  <c:v>848.011313031006</c:v>
                </c:pt>
                <c:pt idx="19">
                  <c:v>848.011313031006</c:v>
                </c:pt>
              </c:numCache>
            </c:numRef>
          </c:val>
          <c:smooth val="0"/>
        </c:ser>
        <c:ser>
          <c:idx val="2"/>
          <c:order val="2"/>
          <c:spPr>
            <a:ln w="12700" cap="rnd" cmpd="sng" algn="ctr">
              <a:solidFill>
                <a:srgbClr val="FFFF00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极差控制图202203!$C$37:$V$37</c:f>
              <c:numCache>
                <c:formatCode>0.000_);[Red]\(0.000\)</c:formatCode>
                <c:ptCount val="20"/>
                <c:pt idx="0">
                  <c:v>844.782412719727</c:v>
                </c:pt>
                <c:pt idx="1">
                  <c:v>844.782412719727</c:v>
                </c:pt>
                <c:pt idx="2">
                  <c:v>844.782412719727</c:v>
                </c:pt>
                <c:pt idx="3">
                  <c:v>844.782412719727</c:v>
                </c:pt>
                <c:pt idx="4">
                  <c:v>844.782412719727</c:v>
                </c:pt>
                <c:pt idx="5">
                  <c:v>844.782412719727</c:v>
                </c:pt>
                <c:pt idx="6">
                  <c:v>844.782412719727</c:v>
                </c:pt>
                <c:pt idx="7">
                  <c:v>844.782412719727</c:v>
                </c:pt>
                <c:pt idx="8">
                  <c:v>844.782412719727</c:v>
                </c:pt>
                <c:pt idx="9">
                  <c:v>844.782412719727</c:v>
                </c:pt>
                <c:pt idx="10">
                  <c:v>844.782412719727</c:v>
                </c:pt>
                <c:pt idx="11">
                  <c:v>844.782412719727</c:v>
                </c:pt>
                <c:pt idx="12">
                  <c:v>844.782412719727</c:v>
                </c:pt>
                <c:pt idx="13">
                  <c:v>844.782412719727</c:v>
                </c:pt>
                <c:pt idx="14">
                  <c:v>844.782412719727</c:v>
                </c:pt>
                <c:pt idx="15">
                  <c:v>844.782412719727</c:v>
                </c:pt>
                <c:pt idx="16">
                  <c:v>844.782412719727</c:v>
                </c:pt>
                <c:pt idx="17">
                  <c:v>844.782412719727</c:v>
                </c:pt>
                <c:pt idx="18">
                  <c:v>844.782412719727</c:v>
                </c:pt>
                <c:pt idx="19">
                  <c:v>844.782412719727</c:v>
                </c:pt>
              </c:numCache>
            </c:numRef>
          </c:val>
          <c:smooth val="0"/>
        </c:ser>
        <c:ser>
          <c:idx val="3"/>
          <c:order val="3"/>
          <c:spPr>
            <a:ln w="12700" cap="rnd" cmpd="sng" algn="ctr">
              <a:solidFill>
                <a:srgbClr val="00FFFF"/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val>
            <c:numRef>
              <c:f>极差控制图202203!$C$38:$V$38</c:f>
              <c:numCache>
                <c:formatCode>0.000_);[Red]\(0.000\)</c:formatCode>
                <c:ptCount val="20"/>
                <c:pt idx="0">
                  <c:v>841.553512408447</c:v>
                </c:pt>
                <c:pt idx="1">
                  <c:v>841.553512408447</c:v>
                </c:pt>
                <c:pt idx="2">
                  <c:v>841.553512408447</c:v>
                </c:pt>
                <c:pt idx="3">
                  <c:v>841.553512408447</c:v>
                </c:pt>
                <c:pt idx="4">
                  <c:v>841.553512408447</c:v>
                </c:pt>
                <c:pt idx="5">
                  <c:v>841.553512408447</c:v>
                </c:pt>
                <c:pt idx="6">
                  <c:v>841.553512408447</c:v>
                </c:pt>
                <c:pt idx="7">
                  <c:v>841.553512408447</c:v>
                </c:pt>
                <c:pt idx="8">
                  <c:v>841.553512408447</c:v>
                </c:pt>
                <c:pt idx="9">
                  <c:v>841.553512408447</c:v>
                </c:pt>
                <c:pt idx="10">
                  <c:v>841.553512408447</c:v>
                </c:pt>
                <c:pt idx="11">
                  <c:v>841.553512408447</c:v>
                </c:pt>
                <c:pt idx="12">
                  <c:v>841.553512408447</c:v>
                </c:pt>
                <c:pt idx="13">
                  <c:v>841.553512408447</c:v>
                </c:pt>
                <c:pt idx="14">
                  <c:v>841.553512408447</c:v>
                </c:pt>
                <c:pt idx="15">
                  <c:v>841.553512408447</c:v>
                </c:pt>
                <c:pt idx="16">
                  <c:v>841.553512408447</c:v>
                </c:pt>
                <c:pt idx="17">
                  <c:v>841.553512408447</c:v>
                </c:pt>
                <c:pt idx="18">
                  <c:v>841.553512408447</c:v>
                </c:pt>
                <c:pt idx="19">
                  <c:v>841.553512408447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585327"/>
        <c:axId val="95288211"/>
      </c:lineChart>
      <c:catAx>
        <c:axId val="414585327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95288211"/>
        <c:crosses val="autoZero"/>
        <c:auto val="1"/>
        <c:lblAlgn val="ctr"/>
        <c:lblOffset val="100"/>
        <c:noMultiLvlLbl val="0"/>
      </c:catAx>
      <c:valAx>
        <c:axId val="95288211"/>
        <c:scaling>
          <c:orientation val="minMax"/>
          <c:max val="12"/>
          <c:min val="0"/>
        </c:scaling>
        <c:delete val="1"/>
        <c:axPos val="l"/>
        <c:numFmt formatCode="0.000_);[Red]\(0.000\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525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14585327"/>
        <c:crosses val="autoZero"/>
        <c:crossBetween val="between"/>
        <c:majorUnit val="0.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525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4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sz="105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R控制图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300043781391344"/>
          <c:y val="0.326951399116348"/>
          <c:w val="0.960308234258036"/>
          <c:h val="0.528260513827524"/>
        </c:manualLayout>
      </c:layout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6350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极差控制图202203!$C$13:$V$13</c:f>
              <c:numCache>
                <c:formatCode>0.000_);[Red]\(0.000\)</c:formatCode>
                <c:ptCount val="20"/>
                <c:pt idx="0">
                  <c:v>7.586669921875</c:v>
                </c:pt>
                <c:pt idx="1">
                  <c:v>5.303955078125</c:v>
                </c:pt>
                <c:pt idx="2">
                  <c:v>6.04248046875</c:v>
                </c:pt>
                <c:pt idx="3">
                  <c:v>4.16259765625</c:v>
                </c:pt>
                <c:pt idx="4">
                  <c:v>4.498291015625</c:v>
                </c:pt>
                <c:pt idx="5">
                  <c:v>7.92242431640625</c:v>
                </c:pt>
                <c:pt idx="6">
                  <c:v>7.2509765625</c:v>
                </c:pt>
                <c:pt idx="7">
                  <c:v>7.855224609375</c:v>
                </c:pt>
                <c:pt idx="8">
                  <c:v>6.1767578125</c:v>
                </c:pt>
                <c:pt idx="9">
                  <c:v>2.685546875</c:v>
                </c:pt>
                <c:pt idx="10">
                  <c:v>5.23687744140625</c:v>
                </c:pt>
                <c:pt idx="11">
                  <c:v>6.982421875</c:v>
                </c:pt>
                <c:pt idx="12">
                  <c:v>5.438232421875</c:v>
                </c:pt>
                <c:pt idx="13">
                  <c:v>4.632568359375</c:v>
                </c:pt>
                <c:pt idx="14">
                  <c:v>2.886962890625</c:v>
                </c:pt>
                <c:pt idx="15">
                  <c:v>5.50537109375</c:v>
                </c:pt>
                <c:pt idx="16">
                  <c:v>5.50537109375</c:v>
                </c:pt>
                <c:pt idx="17">
                  <c:v>6.04254150390625</c:v>
                </c:pt>
                <c:pt idx="18">
                  <c:v>4.43115234375</c:v>
                </c:pt>
                <c:pt idx="19">
                  <c:v>5.77386474609375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"2"</c:f>
              <c:strCache>
                <c:ptCount val="1"/>
                <c:pt idx="0">
                  <c:v>2</c:v>
                </c:pt>
              </c:strCache>
            </c:strRef>
          </c:tx>
          <c:dLbls>
            <c:delete val="1"/>
          </c:dLbls>
          <c:val>
            <c:numRef>
              <c:f>极差控制图202203!$C$41:$V$41</c:f>
              <c:numCache>
                <c:formatCode>0.000_);[Red]\(0.000\)</c:formatCode>
                <c:ptCount val="20"/>
                <c:pt idx="0">
                  <c:v>5.59601440429688</c:v>
                </c:pt>
                <c:pt idx="1">
                  <c:v>5.59601440429688</c:v>
                </c:pt>
                <c:pt idx="2">
                  <c:v>5.59601440429688</c:v>
                </c:pt>
                <c:pt idx="3">
                  <c:v>5.59601440429688</c:v>
                </c:pt>
                <c:pt idx="4">
                  <c:v>5.59601440429688</c:v>
                </c:pt>
                <c:pt idx="5">
                  <c:v>5.59601440429688</c:v>
                </c:pt>
                <c:pt idx="6">
                  <c:v>5.59601440429688</c:v>
                </c:pt>
                <c:pt idx="7">
                  <c:v>5.59601440429688</c:v>
                </c:pt>
                <c:pt idx="8">
                  <c:v>5.59601440429688</c:v>
                </c:pt>
                <c:pt idx="9">
                  <c:v>5.59601440429688</c:v>
                </c:pt>
                <c:pt idx="10">
                  <c:v>5.59601440429688</c:v>
                </c:pt>
                <c:pt idx="11">
                  <c:v>5.59601440429688</c:v>
                </c:pt>
                <c:pt idx="12">
                  <c:v>5.59601440429688</c:v>
                </c:pt>
                <c:pt idx="13">
                  <c:v>5.59601440429688</c:v>
                </c:pt>
                <c:pt idx="14">
                  <c:v>5.59601440429688</c:v>
                </c:pt>
                <c:pt idx="15">
                  <c:v>5.59601440429688</c:v>
                </c:pt>
                <c:pt idx="16">
                  <c:v>5.59601440429688</c:v>
                </c:pt>
                <c:pt idx="17">
                  <c:v>5.59601440429688</c:v>
                </c:pt>
                <c:pt idx="18">
                  <c:v>5.59601440429688</c:v>
                </c:pt>
                <c:pt idx="19">
                  <c:v>5.59601440429688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8944655"/>
        <c:axId val="324090837"/>
      </c:lineChart>
      <c:catAx>
        <c:axId val="728944655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324090837"/>
        <c:crosses val="autoZero"/>
        <c:auto val="1"/>
        <c:lblAlgn val="ctr"/>
        <c:lblOffset val="100"/>
        <c:noMultiLvlLbl val="0"/>
      </c:catAx>
      <c:valAx>
        <c:axId val="324090837"/>
        <c:scaling>
          <c:orientation val="minMax"/>
          <c:max val="10"/>
          <c:min val="1"/>
        </c:scaling>
        <c:delete val="0"/>
        <c:axPos val="l"/>
        <c:numFmt formatCode="#,##0.0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5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28944655"/>
        <c:crosses val="autoZero"/>
        <c:crossBetween val="between"/>
        <c:majorUnit val="0.15"/>
      </c:valAx>
      <c:spPr>
        <a:noFill/>
        <a:ln w="3175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 rot="0" wrap="square" anchor="ctr" anchorCtr="1"/>
    <a:lstStyle/>
    <a:p>
      <a:pPr>
        <a:defRPr lang="zh-CN" sz="4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03533398774824"/>
          <c:y val="0.0337804882832676"/>
          <c:w val="0.830296442703415"/>
          <c:h val="0.799868629981567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极差控制图202203!$C$12:$V$12</c:f>
              <c:numCache>
                <c:formatCode>0.000_);[Red]\(0.000\)</c:formatCode>
                <c:ptCount val="20"/>
                <c:pt idx="0">
                  <c:v>843.073754882813</c:v>
                </c:pt>
                <c:pt idx="1">
                  <c:v>844.107678222656</c:v>
                </c:pt>
                <c:pt idx="2">
                  <c:v>845.061022949219</c:v>
                </c:pt>
                <c:pt idx="3">
                  <c:v>845.181884765625</c:v>
                </c:pt>
                <c:pt idx="4">
                  <c:v>844.685070800781</c:v>
                </c:pt>
                <c:pt idx="5">
                  <c:v>844.510510253906</c:v>
                </c:pt>
                <c:pt idx="6">
                  <c:v>844.859619140625</c:v>
                </c:pt>
                <c:pt idx="7">
                  <c:v>844.698461914062</c:v>
                </c:pt>
                <c:pt idx="8">
                  <c:v>845.369873046875</c:v>
                </c:pt>
                <c:pt idx="9">
                  <c:v>845.839855957031</c:v>
                </c:pt>
                <c:pt idx="10">
                  <c:v>845.866711425781</c:v>
                </c:pt>
                <c:pt idx="11">
                  <c:v>845.83984375</c:v>
                </c:pt>
                <c:pt idx="12">
                  <c:v>843.798828125</c:v>
                </c:pt>
                <c:pt idx="13">
                  <c:v>844.0673828125</c:v>
                </c:pt>
                <c:pt idx="14">
                  <c:v>844.483630371094</c:v>
                </c:pt>
                <c:pt idx="15">
                  <c:v>844.644775390625</c:v>
                </c:pt>
                <c:pt idx="16">
                  <c:v>844.591064453125</c:v>
                </c:pt>
                <c:pt idx="17">
                  <c:v>844.819348144531</c:v>
                </c:pt>
                <c:pt idx="18">
                  <c:v>845.504150390625</c:v>
                </c:pt>
                <c:pt idx="19">
                  <c:v>844.644787597656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dLbls>
            <c:delete val="1"/>
          </c:dLbls>
          <c:val>
            <c:numRef>
              <c:f>极差控制图202203!$C$36:$V$36</c:f>
              <c:numCache>
                <c:formatCode>0.000_);[Red]\(0.000\)</c:formatCode>
                <c:ptCount val="20"/>
                <c:pt idx="0">
                  <c:v>848.011313031006</c:v>
                </c:pt>
                <c:pt idx="1">
                  <c:v>848.011313031006</c:v>
                </c:pt>
                <c:pt idx="2">
                  <c:v>848.011313031006</c:v>
                </c:pt>
                <c:pt idx="3">
                  <c:v>848.011313031006</c:v>
                </c:pt>
                <c:pt idx="4">
                  <c:v>848.011313031006</c:v>
                </c:pt>
                <c:pt idx="5">
                  <c:v>848.011313031006</c:v>
                </c:pt>
                <c:pt idx="6">
                  <c:v>848.011313031006</c:v>
                </c:pt>
                <c:pt idx="7">
                  <c:v>848.011313031006</c:v>
                </c:pt>
                <c:pt idx="8">
                  <c:v>848.011313031006</c:v>
                </c:pt>
                <c:pt idx="9">
                  <c:v>848.011313031006</c:v>
                </c:pt>
                <c:pt idx="10">
                  <c:v>848.011313031006</c:v>
                </c:pt>
                <c:pt idx="11">
                  <c:v>848.011313031006</c:v>
                </c:pt>
                <c:pt idx="12">
                  <c:v>848.011313031006</c:v>
                </c:pt>
                <c:pt idx="13">
                  <c:v>848.011313031006</c:v>
                </c:pt>
                <c:pt idx="14">
                  <c:v>848.011313031006</c:v>
                </c:pt>
                <c:pt idx="15">
                  <c:v>848.011313031006</c:v>
                </c:pt>
                <c:pt idx="16">
                  <c:v>848.011313031006</c:v>
                </c:pt>
                <c:pt idx="17">
                  <c:v>848.011313031006</c:v>
                </c:pt>
                <c:pt idx="18">
                  <c:v>848.011313031006</c:v>
                </c:pt>
                <c:pt idx="19">
                  <c:v>848.011313031006</c:v>
                </c:pt>
              </c:numCache>
            </c:numRef>
          </c:val>
          <c:smooth val="0"/>
        </c:ser>
        <c:ser>
          <c:idx val="2"/>
          <c:order val="2"/>
          <c:marker>
            <c:symbol val="none"/>
          </c:marker>
          <c:dLbls>
            <c:delete val="1"/>
          </c:dLbls>
          <c:val>
            <c:numRef>
              <c:f>极差控制图202203!$C$37:$V$37</c:f>
              <c:numCache>
                <c:formatCode>0.000_);[Red]\(0.000\)</c:formatCode>
                <c:ptCount val="20"/>
                <c:pt idx="0">
                  <c:v>844.782412719727</c:v>
                </c:pt>
                <c:pt idx="1">
                  <c:v>844.782412719727</c:v>
                </c:pt>
                <c:pt idx="2">
                  <c:v>844.782412719727</c:v>
                </c:pt>
                <c:pt idx="3">
                  <c:v>844.782412719727</c:v>
                </c:pt>
                <c:pt idx="4">
                  <c:v>844.782412719727</c:v>
                </c:pt>
                <c:pt idx="5">
                  <c:v>844.782412719727</c:v>
                </c:pt>
                <c:pt idx="6">
                  <c:v>844.782412719727</c:v>
                </c:pt>
                <c:pt idx="7">
                  <c:v>844.782412719727</c:v>
                </c:pt>
                <c:pt idx="8">
                  <c:v>844.782412719727</c:v>
                </c:pt>
                <c:pt idx="9">
                  <c:v>844.782412719727</c:v>
                </c:pt>
                <c:pt idx="10">
                  <c:v>844.782412719727</c:v>
                </c:pt>
                <c:pt idx="11">
                  <c:v>844.782412719727</c:v>
                </c:pt>
                <c:pt idx="12">
                  <c:v>844.782412719727</c:v>
                </c:pt>
                <c:pt idx="13">
                  <c:v>844.782412719727</c:v>
                </c:pt>
                <c:pt idx="14">
                  <c:v>844.782412719727</c:v>
                </c:pt>
                <c:pt idx="15">
                  <c:v>844.782412719727</c:v>
                </c:pt>
                <c:pt idx="16">
                  <c:v>844.782412719727</c:v>
                </c:pt>
                <c:pt idx="17">
                  <c:v>844.782412719727</c:v>
                </c:pt>
                <c:pt idx="18">
                  <c:v>844.782412719727</c:v>
                </c:pt>
                <c:pt idx="19">
                  <c:v>844.782412719727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dLbls>
            <c:delete val="1"/>
          </c:dLbls>
          <c:val>
            <c:numRef>
              <c:f>极差控制图202203!$C$38:$V$38</c:f>
              <c:numCache>
                <c:formatCode>0.000_);[Red]\(0.000\)</c:formatCode>
                <c:ptCount val="20"/>
                <c:pt idx="0">
                  <c:v>841.553512408447</c:v>
                </c:pt>
                <c:pt idx="1">
                  <c:v>841.553512408447</c:v>
                </c:pt>
                <c:pt idx="2">
                  <c:v>841.553512408447</c:v>
                </c:pt>
                <c:pt idx="3">
                  <c:v>841.553512408447</c:v>
                </c:pt>
                <c:pt idx="4">
                  <c:v>841.553512408447</c:v>
                </c:pt>
                <c:pt idx="5">
                  <c:v>841.553512408447</c:v>
                </c:pt>
                <c:pt idx="6">
                  <c:v>841.553512408447</c:v>
                </c:pt>
                <c:pt idx="7">
                  <c:v>841.553512408447</c:v>
                </c:pt>
                <c:pt idx="8">
                  <c:v>841.553512408447</c:v>
                </c:pt>
                <c:pt idx="9">
                  <c:v>841.553512408447</c:v>
                </c:pt>
                <c:pt idx="10">
                  <c:v>841.553512408447</c:v>
                </c:pt>
                <c:pt idx="11">
                  <c:v>841.553512408447</c:v>
                </c:pt>
                <c:pt idx="12">
                  <c:v>841.553512408447</c:v>
                </c:pt>
                <c:pt idx="13">
                  <c:v>841.553512408447</c:v>
                </c:pt>
                <c:pt idx="14">
                  <c:v>841.553512408447</c:v>
                </c:pt>
                <c:pt idx="15">
                  <c:v>841.553512408447</c:v>
                </c:pt>
                <c:pt idx="16">
                  <c:v>841.553512408447</c:v>
                </c:pt>
                <c:pt idx="17">
                  <c:v>841.553512408447</c:v>
                </c:pt>
                <c:pt idx="18">
                  <c:v>841.553512408447</c:v>
                </c:pt>
                <c:pt idx="19">
                  <c:v>841.553512408447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869395795"/>
        <c:axId val="105241879"/>
      </c:lineChart>
      <c:catAx>
        <c:axId val="869395795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105241879"/>
        <c:crosses val="autoZero"/>
        <c:auto val="1"/>
        <c:lblAlgn val="ctr"/>
        <c:lblOffset val="100"/>
        <c:noMultiLvlLbl val="0"/>
      </c:catAx>
      <c:valAx>
        <c:axId val="105241879"/>
        <c:scaling>
          <c:orientation val="minMax"/>
        </c:scaling>
        <c:delete val="0"/>
        <c:axPos val="l"/>
        <c:majorGridlines/>
        <c:numFmt formatCode="0.000_);[Red]\(0.000\)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869395795"/>
        <c:crosses val="autoZero"/>
        <c:crossBetween val="between"/>
      </c:valAx>
    </c:plotArea>
    <c:plotVisOnly val="1"/>
    <c:dispBlanksAs val="gap"/>
    <c:showDLblsOverMax val="0"/>
  </c:chart>
  <c:txPr>
    <a:bodyPr rot="0" wrap="square" anchor="ctr" anchorCtr="1"/>
    <a:lstStyle/>
    <a:p>
      <a:pPr>
        <a:defRPr lang="zh-CN" sz="1000" b="0" i="0" u="none" strike="noStrike" baseline="0">
          <a:solidFill>
            <a:srgbClr val="000000">
              <a:alpha val="100000"/>
            </a:srgbClr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161925</xdr:colOff>
      <xdr:row>27</xdr:row>
      <xdr:rowOff>85725</xdr:rowOff>
    </xdr:from>
    <xdr:to>
      <xdr:col>35</xdr:col>
      <xdr:colOff>256540</xdr:colOff>
      <xdr:row>27</xdr:row>
      <xdr:rowOff>85725</xdr:rowOff>
    </xdr:to>
    <xdr:sp>
      <xdr:nvSpPr>
        <xdr:cNvPr id="174510" name="Line 30"/>
        <xdr:cNvSpPr/>
      </xdr:nvSpPr>
      <xdr:spPr>
        <a:xfrm>
          <a:off x="22498050" y="5715000"/>
          <a:ext cx="946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34</xdr:col>
      <xdr:colOff>476250</xdr:colOff>
      <xdr:row>25</xdr:row>
      <xdr:rowOff>19050</xdr:rowOff>
    </xdr:from>
    <xdr:to>
      <xdr:col>34</xdr:col>
      <xdr:colOff>589915</xdr:colOff>
      <xdr:row>25</xdr:row>
      <xdr:rowOff>19050</xdr:rowOff>
    </xdr:to>
    <xdr:sp>
      <xdr:nvSpPr>
        <xdr:cNvPr id="174511" name="Line 31"/>
        <xdr:cNvSpPr/>
      </xdr:nvSpPr>
      <xdr:spPr>
        <a:xfrm>
          <a:off x="22117050" y="5286375"/>
          <a:ext cx="11366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276225</xdr:colOff>
      <xdr:row>12</xdr:row>
      <xdr:rowOff>38100</xdr:rowOff>
    </xdr:from>
    <xdr:to>
      <xdr:col>23</xdr:col>
      <xdr:colOff>76200</xdr:colOff>
      <xdr:row>12</xdr:row>
      <xdr:rowOff>38100</xdr:rowOff>
    </xdr:to>
    <xdr:sp>
      <xdr:nvSpPr>
        <xdr:cNvPr id="174512" name="Line 35"/>
        <xdr:cNvSpPr/>
      </xdr:nvSpPr>
      <xdr:spPr>
        <a:xfrm>
          <a:off x="13030200" y="2952750"/>
          <a:ext cx="171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438150</xdr:colOff>
      <xdr:row>1</xdr:row>
      <xdr:rowOff>28575</xdr:rowOff>
    </xdr:from>
    <xdr:to>
      <xdr:col>13</xdr:col>
      <xdr:colOff>533400</xdr:colOff>
      <xdr:row>1</xdr:row>
      <xdr:rowOff>28575</xdr:rowOff>
    </xdr:to>
    <xdr:sp>
      <xdr:nvSpPr>
        <xdr:cNvPr id="174513" name="Line 36"/>
        <xdr:cNvSpPr/>
      </xdr:nvSpPr>
      <xdr:spPr>
        <a:xfrm>
          <a:off x="7877175" y="361950"/>
          <a:ext cx="952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466725</xdr:colOff>
      <xdr:row>0</xdr:row>
      <xdr:rowOff>57150</xdr:rowOff>
    </xdr:from>
    <xdr:to>
      <xdr:col>12</xdr:col>
      <xdr:colOff>57150</xdr:colOff>
      <xdr:row>0</xdr:row>
      <xdr:rowOff>57150</xdr:rowOff>
    </xdr:to>
    <xdr:sp>
      <xdr:nvSpPr>
        <xdr:cNvPr id="174514" name="Line 38"/>
        <xdr:cNvSpPr/>
      </xdr:nvSpPr>
      <xdr:spPr>
        <a:xfrm>
          <a:off x="6724650" y="571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13</xdr:row>
      <xdr:rowOff>0</xdr:rowOff>
    </xdr:from>
    <xdr:to>
      <xdr:col>25</xdr:col>
      <xdr:colOff>19050</xdr:colOff>
      <xdr:row>22</xdr:row>
      <xdr:rowOff>104775</xdr:rowOff>
    </xdr:to>
    <xdr:graphicFrame>
      <xdr:nvGraphicFramePr>
        <xdr:cNvPr id="174515" name="Chart 39"/>
        <xdr:cNvGraphicFramePr/>
      </xdr:nvGraphicFramePr>
      <xdr:xfrm>
        <a:off x="19050" y="3095625"/>
        <a:ext cx="1445895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22</xdr:row>
      <xdr:rowOff>123825</xdr:rowOff>
    </xdr:from>
    <xdr:to>
      <xdr:col>25</xdr:col>
      <xdr:colOff>9525</xdr:colOff>
      <xdr:row>30</xdr:row>
      <xdr:rowOff>19050</xdr:rowOff>
    </xdr:to>
    <xdr:graphicFrame>
      <xdr:nvGraphicFramePr>
        <xdr:cNvPr id="174516" name="Chart 40"/>
        <xdr:cNvGraphicFramePr/>
      </xdr:nvGraphicFramePr>
      <xdr:xfrm>
        <a:off x="9525" y="4848225"/>
        <a:ext cx="14458950" cy="1343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13</xdr:row>
      <xdr:rowOff>114300</xdr:rowOff>
    </xdr:from>
    <xdr:to>
      <xdr:col>12</xdr:col>
      <xdr:colOff>304800</xdr:colOff>
      <xdr:row>13</xdr:row>
      <xdr:rowOff>114300</xdr:rowOff>
    </xdr:to>
    <xdr:sp>
      <xdr:nvSpPr>
        <xdr:cNvPr id="174517" name="Line 41"/>
        <xdr:cNvSpPr/>
      </xdr:nvSpPr>
      <xdr:spPr>
        <a:xfrm flipH="1">
          <a:off x="7038975" y="3209925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323850</xdr:colOff>
      <xdr:row>11</xdr:row>
      <xdr:rowOff>28575</xdr:rowOff>
    </xdr:from>
    <xdr:to>
      <xdr:col>1</xdr:col>
      <xdr:colOff>66675</xdr:colOff>
      <xdr:row>11</xdr:row>
      <xdr:rowOff>28575</xdr:rowOff>
    </xdr:to>
    <xdr:sp>
      <xdr:nvSpPr>
        <xdr:cNvPr id="174518" name="Line 42"/>
        <xdr:cNvSpPr/>
      </xdr:nvSpPr>
      <xdr:spPr>
        <a:xfrm>
          <a:off x="323850" y="2762250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285750</xdr:colOff>
      <xdr:row>11</xdr:row>
      <xdr:rowOff>28575</xdr:rowOff>
    </xdr:from>
    <xdr:to>
      <xdr:col>23</xdr:col>
      <xdr:colOff>95250</xdr:colOff>
      <xdr:row>11</xdr:row>
      <xdr:rowOff>28575</xdr:rowOff>
    </xdr:to>
    <xdr:sp>
      <xdr:nvSpPr>
        <xdr:cNvPr id="174519" name="Line 33"/>
        <xdr:cNvSpPr/>
      </xdr:nvSpPr>
      <xdr:spPr>
        <a:xfrm>
          <a:off x="13039725" y="2762250"/>
          <a:ext cx="18097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14</xdr:row>
      <xdr:rowOff>123825</xdr:rowOff>
    </xdr:from>
    <xdr:to>
      <xdr:col>24</xdr:col>
      <xdr:colOff>952500</xdr:colOff>
      <xdr:row>22</xdr:row>
      <xdr:rowOff>161925</xdr:rowOff>
    </xdr:to>
    <xdr:graphicFrame>
      <xdr:nvGraphicFramePr>
        <xdr:cNvPr id="174520" name="图表 12"/>
        <xdr:cNvGraphicFramePr/>
      </xdr:nvGraphicFramePr>
      <xdr:xfrm>
        <a:off x="28575" y="3400425"/>
        <a:ext cx="14420850" cy="1485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161925</xdr:colOff>
      <xdr:row>27</xdr:row>
      <xdr:rowOff>85725</xdr:rowOff>
    </xdr:from>
    <xdr:to>
      <xdr:col>35</xdr:col>
      <xdr:colOff>256540</xdr:colOff>
      <xdr:row>27</xdr:row>
      <xdr:rowOff>85725</xdr:rowOff>
    </xdr:to>
    <xdr:sp>
      <xdr:nvSpPr>
        <xdr:cNvPr id="303116" name="Line 30"/>
        <xdr:cNvSpPr/>
      </xdr:nvSpPr>
      <xdr:spPr>
        <a:xfrm>
          <a:off x="21507450" y="5248275"/>
          <a:ext cx="946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34</xdr:col>
      <xdr:colOff>476250</xdr:colOff>
      <xdr:row>25</xdr:row>
      <xdr:rowOff>19050</xdr:rowOff>
    </xdr:from>
    <xdr:to>
      <xdr:col>34</xdr:col>
      <xdr:colOff>589915</xdr:colOff>
      <xdr:row>25</xdr:row>
      <xdr:rowOff>19050</xdr:rowOff>
    </xdr:to>
    <xdr:sp>
      <xdr:nvSpPr>
        <xdr:cNvPr id="303117" name="Line 31"/>
        <xdr:cNvSpPr/>
      </xdr:nvSpPr>
      <xdr:spPr>
        <a:xfrm>
          <a:off x="21126450" y="4819650"/>
          <a:ext cx="11366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276225</xdr:colOff>
      <xdr:row>12</xdr:row>
      <xdr:rowOff>38100</xdr:rowOff>
    </xdr:from>
    <xdr:to>
      <xdr:col>23</xdr:col>
      <xdr:colOff>76200</xdr:colOff>
      <xdr:row>12</xdr:row>
      <xdr:rowOff>38100</xdr:rowOff>
    </xdr:to>
    <xdr:sp>
      <xdr:nvSpPr>
        <xdr:cNvPr id="303118" name="Line 35"/>
        <xdr:cNvSpPr/>
      </xdr:nvSpPr>
      <xdr:spPr>
        <a:xfrm>
          <a:off x="13030200" y="2486025"/>
          <a:ext cx="171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438150</xdr:colOff>
      <xdr:row>1</xdr:row>
      <xdr:rowOff>28575</xdr:rowOff>
    </xdr:from>
    <xdr:to>
      <xdr:col>13</xdr:col>
      <xdr:colOff>533400</xdr:colOff>
      <xdr:row>1</xdr:row>
      <xdr:rowOff>28575</xdr:rowOff>
    </xdr:to>
    <xdr:sp>
      <xdr:nvSpPr>
        <xdr:cNvPr id="303119" name="Line 36"/>
        <xdr:cNvSpPr/>
      </xdr:nvSpPr>
      <xdr:spPr>
        <a:xfrm>
          <a:off x="7877175" y="361950"/>
          <a:ext cx="952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466725</xdr:colOff>
      <xdr:row>0</xdr:row>
      <xdr:rowOff>57150</xdr:rowOff>
    </xdr:from>
    <xdr:to>
      <xdr:col>12</xdr:col>
      <xdr:colOff>57150</xdr:colOff>
      <xdr:row>0</xdr:row>
      <xdr:rowOff>57150</xdr:rowOff>
    </xdr:to>
    <xdr:sp>
      <xdr:nvSpPr>
        <xdr:cNvPr id="303120" name="Line 38"/>
        <xdr:cNvSpPr/>
      </xdr:nvSpPr>
      <xdr:spPr>
        <a:xfrm>
          <a:off x="6724650" y="571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13</xdr:row>
      <xdr:rowOff>0</xdr:rowOff>
    </xdr:from>
    <xdr:to>
      <xdr:col>25</xdr:col>
      <xdr:colOff>19050</xdr:colOff>
      <xdr:row>22</xdr:row>
      <xdr:rowOff>104775</xdr:rowOff>
    </xdr:to>
    <xdr:graphicFrame>
      <xdr:nvGraphicFramePr>
        <xdr:cNvPr id="303121" name="Chart 39"/>
        <xdr:cNvGraphicFramePr/>
      </xdr:nvGraphicFramePr>
      <xdr:xfrm>
        <a:off x="19050" y="2628900"/>
        <a:ext cx="1445895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22</xdr:row>
      <xdr:rowOff>123825</xdr:rowOff>
    </xdr:from>
    <xdr:to>
      <xdr:col>25</xdr:col>
      <xdr:colOff>9525</xdr:colOff>
      <xdr:row>30</xdr:row>
      <xdr:rowOff>19050</xdr:rowOff>
    </xdr:to>
    <xdr:graphicFrame>
      <xdr:nvGraphicFramePr>
        <xdr:cNvPr id="303122" name="Chart 40"/>
        <xdr:cNvGraphicFramePr/>
      </xdr:nvGraphicFramePr>
      <xdr:xfrm>
        <a:off x="9525" y="4381500"/>
        <a:ext cx="14458950" cy="1343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13</xdr:row>
      <xdr:rowOff>114300</xdr:rowOff>
    </xdr:from>
    <xdr:to>
      <xdr:col>12</xdr:col>
      <xdr:colOff>304800</xdr:colOff>
      <xdr:row>13</xdr:row>
      <xdr:rowOff>114300</xdr:rowOff>
    </xdr:to>
    <xdr:sp>
      <xdr:nvSpPr>
        <xdr:cNvPr id="303123" name="Line 41"/>
        <xdr:cNvSpPr/>
      </xdr:nvSpPr>
      <xdr:spPr>
        <a:xfrm flipH="1">
          <a:off x="7038975" y="2743200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323850</xdr:colOff>
      <xdr:row>11</xdr:row>
      <xdr:rowOff>28575</xdr:rowOff>
    </xdr:from>
    <xdr:to>
      <xdr:col>1</xdr:col>
      <xdr:colOff>66675</xdr:colOff>
      <xdr:row>11</xdr:row>
      <xdr:rowOff>28575</xdr:rowOff>
    </xdr:to>
    <xdr:sp>
      <xdr:nvSpPr>
        <xdr:cNvPr id="303124" name="Line 42"/>
        <xdr:cNvSpPr/>
      </xdr:nvSpPr>
      <xdr:spPr>
        <a:xfrm>
          <a:off x="323850" y="2295525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285750</xdr:colOff>
      <xdr:row>11</xdr:row>
      <xdr:rowOff>28575</xdr:rowOff>
    </xdr:from>
    <xdr:to>
      <xdr:col>23</xdr:col>
      <xdr:colOff>95250</xdr:colOff>
      <xdr:row>11</xdr:row>
      <xdr:rowOff>28575</xdr:rowOff>
    </xdr:to>
    <xdr:sp>
      <xdr:nvSpPr>
        <xdr:cNvPr id="303125" name="Line 33"/>
        <xdr:cNvSpPr/>
      </xdr:nvSpPr>
      <xdr:spPr>
        <a:xfrm>
          <a:off x="13039725" y="2295525"/>
          <a:ext cx="18097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14</xdr:row>
      <xdr:rowOff>123825</xdr:rowOff>
    </xdr:from>
    <xdr:to>
      <xdr:col>24</xdr:col>
      <xdr:colOff>952500</xdr:colOff>
      <xdr:row>22</xdr:row>
      <xdr:rowOff>161925</xdr:rowOff>
    </xdr:to>
    <xdr:graphicFrame>
      <xdr:nvGraphicFramePr>
        <xdr:cNvPr id="303126" name="图表 12"/>
        <xdr:cNvGraphicFramePr/>
      </xdr:nvGraphicFramePr>
      <xdr:xfrm>
        <a:off x="28575" y="2933700"/>
        <a:ext cx="14420850" cy="1485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161925</xdr:colOff>
      <xdr:row>27</xdr:row>
      <xdr:rowOff>85725</xdr:rowOff>
    </xdr:from>
    <xdr:to>
      <xdr:col>35</xdr:col>
      <xdr:colOff>256540</xdr:colOff>
      <xdr:row>27</xdr:row>
      <xdr:rowOff>85725</xdr:rowOff>
    </xdr:to>
    <xdr:sp>
      <xdr:nvSpPr>
        <xdr:cNvPr id="285708" name="Line 30"/>
        <xdr:cNvSpPr/>
      </xdr:nvSpPr>
      <xdr:spPr>
        <a:xfrm>
          <a:off x="21507450" y="5248275"/>
          <a:ext cx="946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34</xdr:col>
      <xdr:colOff>476250</xdr:colOff>
      <xdr:row>25</xdr:row>
      <xdr:rowOff>19050</xdr:rowOff>
    </xdr:from>
    <xdr:to>
      <xdr:col>34</xdr:col>
      <xdr:colOff>589915</xdr:colOff>
      <xdr:row>25</xdr:row>
      <xdr:rowOff>19050</xdr:rowOff>
    </xdr:to>
    <xdr:sp>
      <xdr:nvSpPr>
        <xdr:cNvPr id="285709" name="Line 31"/>
        <xdr:cNvSpPr/>
      </xdr:nvSpPr>
      <xdr:spPr>
        <a:xfrm>
          <a:off x="21126450" y="4819650"/>
          <a:ext cx="11366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276225</xdr:colOff>
      <xdr:row>12</xdr:row>
      <xdr:rowOff>38100</xdr:rowOff>
    </xdr:from>
    <xdr:to>
      <xdr:col>23</xdr:col>
      <xdr:colOff>76200</xdr:colOff>
      <xdr:row>12</xdr:row>
      <xdr:rowOff>38100</xdr:rowOff>
    </xdr:to>
    <xdr:sp>
      <xdr:nvSpPr>
        <xdr:cNvPr id="285710" name="Line 35"/>
        <xdr:cNvSpPr/>
      </xdr:nvSpPr>
      <xdr:spPr>
        <a:xfrm>
          <a:off x="13030200" y="2486025"/>
          <a:ext cx="171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438150</xdr:colOff>
      <xdr:row>1</xdr:row>
      <xdr:rowOff>28575</xdr:rowOff>
    </xdr:from>
    <xdr:to>
      <xdr:col>13</xdr:col>
      <xdr:colOff>533400</xdr:colOff>
      <xdr:row>1</xdr:row>
      <xdr:rowOff>28575</xdr:rowOff>
    </xdr:to>
    <xdr:sp>
      <xdr:nvSpPr>
        <xdr:cNvPr id="285711" name="Line 36"/>
        <xdr:cNvSpPr/>
      </xdr:nvSpPr>
      <xdr:spPr>
        <a:xfrm>
          <a:off x="7877175" y="361950"/>
          <a:ext cx="952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466725</xdr:colOff>
      <xdr:row>0</xdr:row>
      <xdr:rowOff>57150</xdr:rowOff>
    </xdr:from>
    <xdr:to>
      <xdr:col>12</xdr:col>
      <xdr:colOff>57150</xdr:colOff>
      <xdr:row>0</xdr:row>
      <xdr:rowOff>57150</xdr:rowOff>
    </xdr:to>
    <xdr:sp>
      <xdr:nvSpPr>
        <xdr:cNvPr id="285712" name="Line 38"/>
        <xdr:cNvSpPr/>
      </xdr:nvSpPr>
      <xdr:spPr>
        <a:xfrm>
          <a:off x="6724650" y="571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13</xdr:row>
      <xdr:rowOff>0</xdr:rowOff>
    </xdr:from>
    <xdr:to>
      <xdr:col>25</xdr:col>
      <xdr:colOff>19050</xdr:colOff>
      <xdr:row>22</xdr:row>
      <xdr:rowOff>104775</xdr:rowOff>
    </xdr:to>
    <xdr:graphicFrame>
      <xdr:nvGraphicFramePr>
        <xdr:cNvPr id="285713" name="Chart 39"/>
        <xdr:cNvGraphicFramePr/>
      </xdr:nvGraphicFramePr>
      <xdr:xfrm>
        <a:off x="19050" y="2628900"/>
        <a:ext cx="1445895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22</xdr:row>
      <xdr:rowOff>123825</xdr:rowOff>
    </xdr:from>
    <xdr:to>
      <xdr:col>25</xdr:col>
      <xdr:colOff>9525</xdr:colOff>
      <xdr:row>30</xdr:row>
      <xdr:rowOff>19050</xdr:rowOff>
    </xdr:to>
    <xdr:graphicFrame>
      <xdr:nvGraphicFramePr>
        <xdr:cNvPr id="285714" name="Chart 40"/>
        <xdr:cNvGraphicFramePr/>
      </xdr:nvGraphicFramePr>
      <xdr:xfrm>
        <a:off x="9525" y="4381500"/>
        <a:ext cx="14458950" cy="1343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13</xdr:row>
      <xdr:rowOff>114300</xdr:rowOff>
    </xdr:from>
    <xdr:to>
      <xdr:col>12</xdr:col>
      <xdr:colOff>304800</xdr:colOff>
      <xdr:row>13</xdr:row>
      <xdr:rowOff>114300</xdr:rowOff>
    </xdr:to>
    <xdr:sp>
      <xdr:nvSpPr>
        <xdr:cNvPr id="285715" name="Line 41"/>
        <xdr:cNvSpPr/>
      </xdr:nvSpPr>
      <xdr:spPr>
        <a:xfrm flipH="1">
          <a:off x="7038975" y="2743200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323850</xdr:colOff>
      <xdr:row>11</xdr:row>
      <xdr:rowOff>28575</xdr:rowOff>
    </xdr:from>
    <xdr:to>
      <xdr:col>1</xdr:col>
      <xdr:colOff>66675</xdr:colOff>
      <xdr:row>11</xdr:row>
      <xdr:rowOff>28575</xdr:rowOff>
    </xdr:to>
    <xdr:sp>
      <xdr:nvSpPr>
        <xdr:cNvPr id="285716" name="Line 42"/>
        <xdr:cNvSpPr/>
      </xdr:nvSpPr>
      <xdr:spPr>
        <a:xfrm>
          <a:off x="323850" y="2295525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285750</xdr:colOff>
      <xdr:row>11</xdr:row>
      <xdr:rowOff>28575</xdr:rowOff>
    </xdr:from>
    <xdr:to>
      <xdr:col>23</xdr:col>
      <xdr:colOff>95250</xdr:colOff>
      <xdr:row>11</xdr:row>
      <xdr:rowOff>28575</xdr:rowOff>
    </xdr:to>
    <xdr:sp>
      <xdr:nvSpPr>
        <xdr:cNvPr id="285717" name="Line 33"/>
        <xdr:cNvSpPr/>
      </xdr:nvSpPr>
      <xdr:spPr>
        <a:xfrm>
          <a:off x="13039725" y="2295525"/>
          <a:ext cx="18097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14</xdr:row>
      <xdr:rowOff>123825</xdr:rowOff>
    </xdr:from>
    <xdr:to>
      <xdr:col>24</xdr:col>
      <xdr:colOff>952500</xdr:colOff>
      <xdr:row>22</xdr:row>
      <xdr:rowOff>161925</xdr:rowOff>
    </xdr:to>
    <xdr:graphicFrame>
      <xdr:nvGraphicFramePr>
        <xdr:cNvPr id="285718" name="图表 12"/>
        <xdr:cNvGraphicFramePr/>
      </xdr:nvGraphicFramePr>
      <xdr:xfrm>
        <a:off x="28575" y="2933700"/>
        <a:ext cx="14420850" cy="1485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35</xdr:col>
      <xdr:colOff>161925</xdr:colOff>
      <xdr:row>27</xdr:row>
      <xdr:rowOff>85725</xdr:rowOff>
    </xdr:from>
    <xdr:to>
      <xdr:col>35</xdr:col>
      <xdr:colOff>256540</xdr:colOff>
      <xdr:row>27</xdr:row>
      <xdr:rowOff>85725</xdr:rowOff>
    </xdr:to>
    <xdr:sp>
      <xdr:nvSpPr>
        <xdr:cNvPr id="286732" name="Line 30"/>
        <xdr:cNvSpPr/>
      </xdr:nvSpPr>
      <xdr:spPr>
        <a:xfrm>
          <a:off x="21507450" y="5248275"/>
          <a:ext cx="9461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34</xdr:col>
      <xdr:colOff>476250</xdr:colOff>
      <xdr:row>25</xdr:row>
      <xdr:rowOff>19050</xdr:rowOff>
    </xdr:from>
    <xdr:to>
      <xdr:col>34</xdr:col>
      <xdr:colOff>589915</xdr:colOff>
      <xdr:row>25</xdr:row>
      <xdr:rowOff>19050</xdr:rowOff>
    </xdr:to>
    <xdr:sp>
      <xdr:nvSpPr>
        <xdr:cNvPr id="286733" name="Line 31"/>
        <xdr:cNvSpPr/>
      </xdr:nvSpPr>
      <xdr:spPr>
        <a:xfrm>
          <a:off x="21126450" y="4819650"/>
          <a:ext cx="11366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276225</xdr:colOff>
      <xdr:row>12</xdr:row>
      <xdr:rowOff>38100</xdr:rowOff>
    </xdr:from>
    <xdr:to>
      <xdr:col>23</xdr:col>
      <xdr:colOff>76200</xdr:colOff>
      <xdr:row>12</xdr:row>
      <xdr:rowOff>38100</xdr:rowOff>
    </xdr:to>
    <xdr:sp>
      <xdr:nvSpPr>
        <xdr:cNvPr id="286734" name="Line 35"/>
        <xdr:cNvSpPr/>
      </xdr:nvSpPr>
      <xdr:spPr>
        <a:xfrm>
          <a:off x="13030200" y="2486025"/>
          <a:ext cx="1714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13</xdr:col>
      <xdr:colOff>438150</xdr:colOff>
      <xdr:row>1</xdr:row>
      <xdr:rowOff>28575</xdr:rowOff>
    </xdr:from>
    <xdr:to>
      <xdr:col>13</xdr:col>
      <xdr:colOff>533400</xdr:colOff>
      <xdr:row>1</xdr:row>
      <xdr:rowOff>28575</xdr:rowOff>
    </xdr:to>
    <xdr:sp>
      <xdr:nvSpPr>
        <xdr:cNvPr id="286735" name="Line 36"/>
        <xdr:cNvSpPr/>
      </xdr:nvSpPr>
      <xdr:spPr>
        <a:xfrm>
          <a:off x="7877175" y="361950"/>
          <a:ext cx="9525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11</xdr:col>
      <xdr:colOff>466725</xdr:colOff>
      <xdr:row>0</xdr:row>
      <xdr:rowOff>57150</xdr:rowOff>
    </xdr:from>
    <xdr:to>
      <xdr:col>12</xdr:col>
      <xdr:colOff>57150</xdr:colOff>
      <xdr:row>0</xdr:row>
      <xdr:rowOff>57150</xdr:rowOff>
    </xdr:to>
    <xdr:sp>
      <xdr:nvSpPr>
        <xdr:cNvPr id="286736" name="Line 38"/>
        <xdr:cNvSpPr/>
      </xdr:nvSpPr>
      <xdr:spPr>
        <a:xfrm>
          <a:off x="6724650" y="57150"/>
          <a:ext cx="18097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19050</xdr:colOff>
      <xdr:row>13</xdr:row>
      <xdr:rowOff>0</xdr:rowOff>
    </xdr:from>
    <xdr:to>
      <xdr:col>25</xdr:col>
      <xdr:colOff>19050</xdr:colOff>
      <xdr:row>22</xdr:row>
      <xdr:rowOff>104775</xdr:rowOff>
    </xdr:to>
    <xdr:graphicFrame>
      <xdr:nvGraphicFramePr>
        <xdr:cNvPr id="286737" name="Chart 39"/>
        <xdr:cNvGraphicFramePr/>
      </xdr:nvGraphicFramePr>
      <xdr:xfrm>
        <a:off x="19050" y="2628900"/>
        <a:ext cx="14458950" cy="17335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22</xdr:row>
      <xdr:rowOff>123825</xdr:rowOff>
    </xdr:from>
    <xdr:to>
      <xdr:col>25</xdr:col>
      <xdr:colOff>9525</xdr:colOff>
      <xdr:row>30</xdr:row>
      <xdr:rowOff>19050</xdr:rowOff>
    </xdr:to>
    <xdr:graphicFrame>
      <xdr:nvGraphicFramePr>
        <xdr:cNvPr id="286738" name="Chart 40"/>
        <xdr:cNvGraphicFramePr/>
      </xdr:nvGraphicFramePr>
      <xdr:xfrm>
        <a:off x="9525" y="4381500"/>
        <a:ext cx="14458950" cy="1343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190500</xdr:colOff>
      <xdr:row>13</xdr:row>
      <xdr:rowOff>114300</xdr:rowOff>
    </xdr:from>
    <xdr:to>
      <xdr:col>12</xdr:col>
      <xdr:colOff>304800</xdr:colOff>
      <xdr:row>13</xdr:row>
      <xdr:rowOff>114300</xdr:rowOff>
    </xdr:to>
    <xdr:sp>
      <xdr:nvSpPr>
        <xdr:cNvPr id="286739" name="Line 41"/>
        <xdr:cNvSpPr/>
      </xdr:nvSpPr>
      <xdr:spPr>
        <a:xfrm flipH="1">
          <a:off x="7038975" y="2743200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323850</xdr:colOff>
      <xdr:row>11</xdr:row>
      <xdr:rowOff>28575</xdr:rowOff>
    </xdr:from>
    <xdr:to>
      <xdr:col>1</xdr:col>
      <xdr:colOff>66675</xdr:colOff>
      <xdr:row>11</xdr:row>
      <xdr:rowOff>28575</xdr:rowOff>
    </xdr:to>
    <xdr:sp>
      <xdr:nvSpPr>
        <xdr:cNvPr id="286740" name="Line 42"/>
        <xdr:cNvSpPr/>
      </xdr:nvSpPr>
      <xdr:spPr>
        <a:xfrm>
          <a:off x="323850" y="2295525"/>
          <a:ext cx="11430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22</xdr:col>
      <xdr:colOff>285750</xdr:colOff>
      <xdr:row>11</xdr:row>
      <xdr:rowOff>28575</xdr:rowOff>
    </xdr:from>
    <xdr:to>
      <xdr:col>23</xdr:col>
      <xdr:colOff>95250</xdr:colOff>
      <xdr:row>11</xdr:row>
      <xdr:rowOff>28575</xdr:rowOff>
    </xdr:to>
    <xdr:sp>
      <xdr:nvSpPr>
        <xdr:cNvPr id="286741" name="Line 33"/>
        <xdr:cNvSpPr/>
      </xdr:nvSpPr>
      <xdr:spPr>
        <a:xfrm>
          <a:off x="13039725" y="2295525"/>
          <a:ext cx="180975" cy="0"/>
        </a:xfrm>
        <a:prstGeom prst="line">
          <a:avLst/>
        </a:prstGeom>
        <a:ln w="38100" cap="flat" cmpd="dbl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28575</xdr:colOff>
      <xdr:row>14</xdr:row>
      <xdr:rowOff>123825</xdr:rowOff>
    </xdr:from>
    <xdr:to>
      <xdr:col>24</xdr:col>
      <xdr:colOff>952500</xdr:colOff>
      <xdr:row>22</xdr:row>
      <xdr:rowOff>161925</xdr:rowOff>
    </xdr:to>
    <xdr:graphicFrame>
      <xdr:nvGraphicFramePr>
        <xdr:cNvPr id="286742" name="图表 12"/>
        <xdr:cNvGraphicFramePr/>
      </xdr:nvGraphicFramePr>
      <xdr:xfrm>
        <a:off x="28575" y="2933700"/>
        <a:ext cx="14420850" cy="14859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3"/>
  <sheetViews>
    <sheetView tabSelected="1" zoomScale="115" zoomScaleNormal="115" zoomScaleSheetLayoutView="60" workbookViewId="0">
      <selection activeCell="W5" sqref="W5:X5"/>
    </sheetView>
  </sheetViews>
  <sheetFormatPr defaultColWidth="9.125" defaultRowHeight="14.25"/>
  <cols>
    <col min="1" max="2" width="4.875" style="2" customWidth="1"/>
    <col min="3" max="3" width="10.375" style="2" customWidth="1"/>
    <col min="4" max="22" width="7.75" style="2" customWidth="1"/>
    <col min="23" max="24" width="4.875" style="2" customWidth="1"/>
    <col min="25" max="25" width="12.625" style="2" customWidth="1"/>
    <col min="26" max="31" width="9" style="2"/>
    <col min="32" max="32" width="22" style="2" customWidth="1"/>
    <col min="33" max="16384" width="9.125" style="2"/>
  </cols>
  <sheetData>
    <row r="1" ht="26.25" spans="1:25">
      <c r="A1" s="3"/>
      <c r="B1" s="4"/>
      <c r="C1" s="4"/>
      <c r="D1" s="4"/>
      <c r="E1" s="4"/>
      <c r="F1" s="4"/>
      <c r="G1" s="4"/>
      <c r="H1" s="5"/>
      <c r="I1" s="5"/>
      <c r="J1" s="60" t="s">
        <v>0</v>
      </c>
      <c r="K1" s="60"/>
      <c r="L1" s="60"/>
      <c r="M1" s="60"/>
      <c r="N1" s="60"/>
      <c r="O1" s="60"/>
      <c r="P1" s="60"/>
      <c r="Q1" s="60"/>
      <c r="R1" s="60"/>
      <c r="S1" s="4"/>
      <c r="T1" s="4"/>
      <c r="U1" s="4"/>
      <c r="V1" s="4"/>
      <c r="W1" s="4"/>
      <c r="X1" s="4"/>
      <c r="Y1" s="91"/>
    </row>
    <row r="2" spans="1:25">
      <c r="A2" s="6" t="s">
        <v>1</v>
      </c>
      <c r="B2" s="7"/>
      <c r="C2" s="8" t="s">
        <v>2</v>
      </c>
      <c r="D2" s="9"/>
      <c r="E2" s="9"/>
      <c r="F2" s="10" t="s">
        <v>3</v>
      </c>
      <c r="G2" s="10"/>
      <c r="H2" s="10"/>
      <c r="I2" s="61" t="s">
        <v>4</v>
      </c>
      <c r="J2" s="62"/>
      <c r="K2" s="62"/>
      <c r="L2" s="63"/>
      <c r="M2" s="61" t="s">
        <v>5</v>
      </c>
      <c r="N2" s="62"/>
      <c r="O2" s="62"/>
      <c r="P2" s="63"/>
      <c r="Q2" s="61" t="s">
        <v>6</v>
      </c>
      <c r="R2" s="62"/>
      <c r="S2" s="62"/>
      <c r="T2" s="63"/>
      <c r="U2" s="61" t="s">
        <v>7</v>
      </c>
      <c r="V2" s="62"/>
      <c r="W2" s="62"/>
      <c r="X2" s="63"/>
      <c r="Y2" s="92" t="s">
        <v>8</v>
      </c>
    </row>
    <row r="3" ht="36.75" customHeight="1" spans="1:32">
      <c r="A3" s="11"/>
      <c r="B3" s="12"/>
      <c r="C3" s="13"/>
      <c r="D3" s="13"/>
      <c r="E3" s="13"/>
      <c r="F3" s="14">
        <v>5</v>
      </c>
      <c r="G3" s="15"/>
      <c r="H3" s="16"/>
      <c r="I3" s="64" t="s">
        <v>9</v>
      </c>
      <c r="J3" s="65"/>
      <c r="K3" s="65"/>
      <c r="L3" s="66"/>
      <c r="M3" s="67">
        <f>Y12+W3*Y13</f>
        <v>845.946978900146</v>
      </c>
      <c r="N3" s="68"/>
      <c r="O3" s="68"/>
      <c r="P3" s="69"/>
      <c r="Q3" s="70">
        <f>W5*Y13</f>
        <v>10.7015959838867</v>
      </c>
      <c r="R3" s="71"/>
      <c r="S3" s="71"/>
      <c r="T3" s="72"/>
      <c r="U3" s="73" t="s">
        <v>10</v>
      </c>
      <c r="V3" s="74"/>
      <c r="W3" s="75">
        <v>0.577</v>
      </c>
      <c r="X3" s="76"/>
      <c r="Y3" s="93" t="s">
        <v>11</v>
      </c>
      <c r="AC3" s="109" t="s">
        <v>12</v>
      </c>
      <c r="AD3" s="109"/>
      <c r="AE3" s="109"/>
      <c r="AF3" s="109"/>
    </row>
    <row r="4" spans="1:25">
      <c r="A4" s="17" t="s">
        <v>13</v>
      </c>
      <c r="B4" s="18"/>
      <c r="C4" s="19" t="s">
        <v>14</v>
      </c>
      <c r="D4" s="13"/>
      <c r="E4" s="13"/>
      <c r="F4" s="20" t="s">
        <v>15</v>
      </c>
      <c r="G4" s="20"/>
      <c r="H4" s="20"/>
      <c r="I4" s="64" t="s">
        <v>16</v>
      </c>
      <c r="J4" s="65"/>
      <c r="K4" s="65"/>
      <c r="L4" s="66"/>
      <c r="M4" s="67">
        <f>Y12</f>
        <v>843.026060791016</v>
      </c>
      <c r="N4" s="68"/>
      <c r="O4" s="68"/>
      <c r="P4" s="69"/>
      <c r="Q4" s="70">
        <f>Y13</f>
        <v>5.06224975585937</v>
      </c>
      <c r="R4" s="71"/>
      <c r="S4" s="71"/>
      <c r="T4" s="72"/>
      <c r="U4" s="73" t="s">
        <v>17</v>
      </c>
      <c r="V4" s="74"/>
      <c r="W4" s="75" t="s">
        <v>18</v>
      </c>
      <c r="X4" s="76"/>
      <c r="Y4" s="94" t="s">
        <v>19</v>
      </c>
    </row>
    <row r="5" ht="30.75" customHeight="1" spans="1:32">
      <c r="A5" s="17"/>
      <c r="B5" s="18"/>
      <c r="C5" s="13"/>
      <c r="D5" s="13"/>
      <c r="E5" s="13"/>
      <c r="F5" s="21">
        <v>20</v>
      </c>
      <c r="G5" s="22"/>
      <c r="H5" s="23"/>
      <c r="I5" s="64" t="s">
        <v>20</v>
      </c>
      <c r="J5" s="65"/>
      <c r="K5" s="65"/>
      <c r="L5" s="66"/>
      <c r="M5" s="67">
        <f>Y12-W3*Y13</f>
        <v>840.105142681885</v>
      </c>
      <c r="N5" s="68"/>
      <c r="O5" s="68"/>
      <c r="P5" s="69"/>
      <c r="Q5" s="73" t="s">
        <v>18</v>
      </c>
      <c r="R5" s="77"/>
      <c r="S5" s="77"/>
      <c r="T5" s="74"/>
      <c r="U5" s="73" t="s">
        <v>21</v>
      </c>
      <c r="V5" s="74"/>
      <c r="W5" s="78">
        <v>2.114</v>
      </c>
      <c r="X5" s="79"/>
      <c r="Y5" s="95" t="s">
        <v>22</v>
      </c>
      <c r="AC5" s="109" t="s">
        <v>23</v>
      </c>
      <c r="AD5" s="109"/>
      <c r="AE5" s="109"/>
      <c r="AF5" s="109"/>
    </row>
    <row r="6" customHeight="1" spans="1:25">
      <c r="A6" s="24" t="s">
        <v>24</v>
      </c>
      <c r="B6" s="20"/>
      <c r="C6" s="25" t="s">
        <v>25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80">
        <v>20</v>
      </c>
      <c r="W6" s="81"/>
      <c r="X6" s="82"/>
      <c r="Y6" s="96"/>
    </row>
    <row r="7" ht="15.75" customHeight="1" spans="1:25">
      <c r="A7" s="26" t="s">
        <v>26</v>
      </c>
      <c r="B7" s="27">
        <v>1</v>
      </c>
      <c r="C7" s="29">
        <v>847.55859375</v>
      </c>
      <c r="D7" s="29">
        <v>847.491455078125</v>
      </c>
      <c r="E7" s="29">
        <v>842.388916015625</v>
      </c>
      <c r="F7" s="29">
        <v>840.509033203125</v>
      </c>
      <c r="G7" s="29">
        <v>842.85888671875</v>
      </c>
      <c r="H7" s="29">
        <v>840.911865234375</v>
      </c>
      <c r="I7" s="29">
        <v>843.865966796875</v>
      </c>
      <c r="J7" s="29">
        <v>845.208740234375</v>
      </c>
      <c r="K7" s="29">
        <v>846.08154296875</v>
      </c>
      <c r="L7" s="29">
        <v>839.837646484375</v>
      </c>
      <c r="M7" s="29">
        <v>845.074462890625</v>
      </c>
      <c r="N7" s="29">
        <v>846.282958984375</v>
      </c>
      <c r="O7" s="29">
        <v>844.805908203125</v>
      </c>
      <c r="P7" s="29">
        <v>844.873046875</v>
      </c>
      <c r="Q7" s="29">
        <v>844.000244140625</v>
      </c>
      <c r="R7" s="29">
        <v>840.844665527344</v>
      </c>
      <c r="S7" s="29">
        <v>841.583251953125</v>
      </c>
      <c r="T7" s="29">
        <v>839.971923828125</v>
      </c>
      <c r="U7" s="29">
        <v>841.650390625</v>
      </c>
      <c r="V7" s="83">
        <v>843.798828125</v>
      </c>
      <c r="W7" s="84" t="s">
        <v>27</v>
      </c>
      <c r="X7" s="85"/>
      <c r="Y7" s="97"/>
    </row>
    <row r="8" ht="15.75" customHeight="1" spans="1:25">
      <c r="A8" s="26"/>
      <c r="B8" s="27">
        <v>2</v>
      </c>
      <c r="C8" s="29">
        <v>844.3359375</v>
      </c>
      <c r="D8" s="29">
        <v>842.657470703125</v>
      </c>
      <c r="E8" s="29">
        <v>842.120361328125</v>
      </c>
      <c r="F8" s="29">
        <v>841.851806640625</v>
      </c>
      <c r="G8" s="29">
        <v>838.494873046875</v>
      </c>
      <c r="H8" s="29">
        <v>838.96484375</v>
      </c>
      <c r="I8" s="29">
        <v>843.060302734375</v>
      </c>
      <c r="J8" s="29">
        <v>843.12744140625</v>
      </c>
      <c r="K8" s="29">
        <v>841.918884277344</v>
      </c>
      <c r="L8" s="29">
        <v>842.993103027344</v>
      </c>
      <c r="M8" s="29">
        <v>842.388916015625</v>
      </c>
      <c r="N8" s="29">
        <v>841.78466796875</v>
      </c>
      <c r="O8" s="29">
        <v>841.986083984375</v>
      </c>
      <c r="P8" s="29">
        <v>843.12744140625</v>
      </c>
      <c r="Q8" s="29">
        <v>841.180419921875</v>
      </c>
      <c r="R8" s="29">
        <v>842.993103027344</v>
      </c>
      <c r="S8" s="29">
        <v>841.51611328125</v>
      </c>
      <c r="T8" s="29">
        <v>841.717529296875</v>
      </c>
      <c r="U8" s="29">
        <v>841.448974609375</v>
      </c>
      <c r="V8" s="83">
        <v>843.798828125</v>
      </c>
      <c r="W8" s="84" t="s">
        <v>28</v>
      </c>
      <c r="X8" s="85"/>
      <c r="Y8" s="97"/>
    </row>
    <row r="9" ht="15.75" customHeight="1" spans="1:25">
      <c r="A9" s="26"/>
      <c r="B9" s="27">
        <v>3</v>
      </c>
      <c r="C9" s="29">
        <v>844.73876953125</v>
      </c>
      <c r="D9" s="29">
        <v>844.067321777344</v>
      </c>
      <c r="E9" s="29">
        <v>843.731689453125</v>
      </c>
      <c r="F9" s="29">
        <v>839.36767578125</v>
      </c>
      <c r="G9" s="29">
        <v>840.844665527344</v>
      </c>
      <c r="H9" s="29">
        <v>841.381896972656</v>
      </c>
      <c r="I9" s="29">
        <v>841.650390625</v>
      </c>
      <c r="J9" s="29">
        <v>838.02490234375</v>
      </c>
      <c r="K9" s="29">
        <v>837.890625</v>
      </c>
      <c r="L9" s="29">
        <v>840.97900390625</v>
      </c>
      <c r="M9" s="29">
        <v>840.17333984375</v>
      </c>
      <c r="N9" s="29">
        <v>840.307678222656</v>
      </c>
      <c r="O9" s="29">
        <v>842.32177734375</v>
      </c>
      <c r="P9" s="29">
        <v>844.000244140625</v>
      </c>
      <c r="Q9" s="29">
        <v>844.000244140625</v>
      </c>
      <c r="R9" s="29">
        <v>844.3359375</v>
      </c>
      <c r="S9" s="29">
        <v>844.403076171875</v>
      </c>
      <c r="T9" s="29">
        <v>846.88720703125</v>
      </c>
      <c r="U9" s="29">
        <v>846.551513671875</v>
      </c>
      <c r="V9" s="83">
        <v>846.484375</v>
      </c>
      <c r="W9" s="84" t="s">
        <v>29</v>
      </c>
      <c r="X9" s="85"/>
      <c r="Y9" s="97"/>
    </row>
    <row r="10" ht="15.75" customHeight="1" spans="1:28">
      <c r="A10" s="26"/>
      <c r="B10" s="27">
        <v>4</v>
      </c>
      <c r="C10" s="29">
        <v>842.59033203125</v>
      </c>
      <c r="D10" s="29">
        <v>841.180419921875</v>
      </c>
      <c r="E10" s="29">
        <v>839.233459472656</v>
      </c>
      <c r="F10" s="29">
        <v>842.59033203125</v>
      </c>
      <c r="G10" s="29">
        <v>843.12744140625</v>
      </c>
      <c r="H10" s="29">
        <v>840.307678222656</v>
      </c>
      <c r="I10" s="29">
        <v>840.509033203125</v>
      </c>
      <c r="J10" s="29">
        <v>839.770446777344</v>
      </c>
      <c r="K10" s="29">
        <v>845.611572265625</v>
      </c>
      <c r="L10" s="29">
        <v>844.000244140625</v>
      </c>
      <c r="M10" s="29">
        <v>844.73876953125</v>
      </c>
      <c r="N10" s="29">
        <v>843.194580078125</v>
      </c>
      <c r="O10" s="29">
        <v>847.96142578125</v>
      </c>
      <c r="P10" s="29">
        <v>846.014404296875</v>
      </c>
      <c r="Q10" s="29">
        <v>844.940185546875</v>
      </c>
      <c r="R10" s="29">
        <v>843.463134765625</v>
      </c>
      <c r="S10" s="29">
        <v>841.381896972656</v>
      </c>
      <c r="T10" s="29">
        <v>841.78466796875</v>
      </c>
      <c r="U10" s="29">
        <v>844.134521484375</v>
      </c>
      <c r="V10" s="83">
        <v>844.671630859375</v>
      </c>
      <c r="W10" s="86"/>
      <c r="X10" s="87"/>
      <c r="Y10" s="98"/>
      <c r="Z10" s="99"/>
      <c r="AA10" s="99"/>
      <c r="AB10" s="99"/>
    </row>
    <row r="11" ht="15.75" customHeight="1" spans="1:28">
      <c r="A11" s="26"/>
      <c r="B11" s="27">
        <v>5</v>
      </c>
      <c r="C11" s="29">
        <v>842.1875</v>
      </c>
      <c r="D11" s="29">
        <v>843.328857421875</v>
      </c>
      <c r="E11" s="29">
        <v>841.314697265625</v>
      </c>
      <c r="F11" s="29">
        <v>842.657470703125</v>
      </c>
      <c r="G11" s="29">
        <v>843.731689453125</v>
      </c>
      <c r="H11" s="29">
        <v>843.39599609375</v>
      </c>
      <c r="I11" s="29">
        <v>844.47021484375</v>
      </c>
      <c r="J11" s="29">
        <v>843.66455078125</v>
      </c>
      <c r="K11" s="29">
        <v>841.314697265625</v>
      </c>
      <c r="L11" s="29">
        <v>840.509033203125</v>
      </c>
      <c r="M11" s="29">
        <v>840.71044921875</v>
      </c>
      <c r="N11" s="29">
        <v>844.73876953125</v>
      </c>
      <c r="O11" s="29">
        <v>845.947265625</v>
      </c>
      <c r="P11" s="29">
        <v>845.27587890625</v>
      </c>
      <c r="Q11" s="29">
        <v>844.067321777344</v>
      </c>
      <c r="R11" s="29">
        <v>843.463134765625</v>
      </c>
      <c r="S11" s="29">
        <v>846.35009765625</v>
      </c>
      <c r="T11" s="29">
        <v>848.028564453125</v>
      </c>
      <c r="U11" s="29">
        <v>847.357177734375</v>
      </c>
      <c r="V11" s="83">
        <v>845.678771972656</v>
      </c>
      <c r="W11" s="88" t="s">
        <v>30</v>
      </c>
      <c r="X11" s="89"/>
      <c r="Y11" s="100"/>
      <c r="Z11" s="99"/>
      <c r="AA11" s="101"/>
      <c r="AB11" s="101"/>
    </row>
    <row r="12" customHeight="1" spans="1:28">
      <c r="A12" s="30" t="s">
        <v>31</v>
      </c>
      <c r="B12" s="31"/>
      <c r="C12" s="32">
        <f t="shared" ref="C12:V12" si="0">SUM(C7:C11)/5</f>
        <v>844.2822265625</v>
      </c>
      <c r="D12" s="32">
        <f t="shared" si="0"/>
        <v>843.745104980469</v>
      </c>
      <c r="E12" s="32">
        <f t="shared" si="0"/>
        <v>841.757824707031</v>
      </c>
      <c r="F12" s="32">
        <f t="shared" si="0"/>
        <v>841.395263671875</v>
      </c>
      <c r="G12" s="32">
        <f t="shared" si="0"/>
        <v>841.811511230469</v>
      </c>
      <c r="H12" s="32">
        <f t="shared" si="0"/>
        <v>840.992456054688</v>
      </c>
      <c r="I12" s="32">
        <f t="shared" si="0"/>
        <v>842.711181640625</v>
      </c>
      <c r="J12" s="32">
        <f t="shared" si="0"/>
        <v>841.959216308594</v>
      </c>
      <c r="K12" s="32">
        <f t="shared" si="0"/>
        <v>842.563464355469</v>
      </c>
      <c r="L12" s="32">
        <f t="shared" si="0"/>
        <v>841.663806152344</v>
      </c>
      <c r="M12" s="32">
        <f t="shared" si="0"/>
        <v>842.6171875</v>
      </c>
      <c r="N12" s="32">
        <f t="shared" si="0"/>
        <v>843.261730957031</v>
      </c>
      <c r="O12" s="32">
        <f t="shared" si="0"/>
        <v>844.6044921875</v>
      </c>
      <c r="P12" s="32">
        <f t="shared" si="0"/>
        <v>844.658203125</v>
      </c>
      <c r="Q12" s="32">
        <f t="shared" si="0"/>
        <v>843.637683105469</v>
      </c>
      <c r="R12" s="32">
        <f t="shared" si="0"/>
        <v>843.019995117187</v>
      </c>
      <c r="S12" s="32">
        <f t="shared" si="0"/>
        <v>843.046887207031</v>
      </c>
      <c r="T12" s="32">
        <f t="shared" si="0"/>
        <v>843.677978515625</v>
      </c>
      <c r="U12" s="32">
        <f t="shared" si="0"/>
        <v>844.228515625</v>
      </c>
      <c r="V12" s="32">
        <f t="shared" si="0"/>
        <v>844.886486816406</v>
      </c>
      <c r="W12" s="90" t="s">
        <v>32</v>
      </c>
      <c r="X12" s="90"/>
      <c r="Y12" s="102">
        <f>SUM(C12:V12)/20</f>
        <v>843.026060791016</v>
      </c>
      <c r="Z12" s="99"/>
      <c r="AA12" s="99"/>
      <c r="AB12" s="99"/>
    </row>
    <row r="13" customHeight="1" spans="1:25">
      <c r="A13" s="33" t="s">
        <v>33</v>
      </c>
      <c r="B13" s="34"/>
      <c r="C13" s="32">
        <f t="shared" ref="C13:V13" si="1">MAX(C7:C11)-MIN(C7:C11)</f>
        <v>5.37109375</v>
      </c>
      <c r="D13" s="32">
        <f t="shared" si="1"/>
        <v>6.31103515625</v>
      </c>
      <c r="E13" s="32">
        <f t="shared" si="1"/>
        <v>4.49822998046875</v>
      </c>
      <c r="F13" s="32">
        <f t="shared" si="1"/>
        <v>3.289794921875</v>
      </c>
      <c r="G13" s="32">
        <f t="shared" si="1"/>
        <v>5.23681640625</v>
      </c>
      <c r="H13" s="32">
        <f t="shared" si="1"/>
        <v>4.43115234375</v>
      </c>
      <c r="I13" s="32">
        <f t="shared" si="1"/>
        <v>3.961181640625</v>
      </c>
      <c r="J13" s="32">
        <f t="shared" si="1"/>
        <v>7.183837890625</v>
      </c>
      <c r="K13" s="32">
        <f t="shared" si="1"/>
        <v>8.19091796875</v>
      </c>
      <c r="L13" s="32">
        <f t="shared" si="1"/>
        <v>4.16259765625</v>
      </c>
      <c r="M13" s="32">
        <f t="shared" si="1"/>
        <v>4.901123046875</v>
      </c>
      <c r="N13" s="32">
        <f t="shared" si="1"/>
        <v>5.97528076171875</v>
      </c>
      <c r="O13" s="32">
        <f t="shared" si="1"/>
        <v>5.975341796875</v>
      </c>
      <c r="P13" s="32">
        <f t="shared" si="1"/>
        <v>2.886962890625</v>
      </c>
      <c r="Q13" s="32">
        <f t="shared" si="1"/>
        <v>3.759765625</v>
      </c>
      <c r="R13" s="32">
        <f t="shared" si="1"/>
        <v>3.49127197265625</v>
      </c>
      <c r="S13" s="32">
        <f t="shared" si="1"/>
        <v>4.96820068359375</v>
      </c>
      <c r="T13" s="32">
        <f t="shared" si="1"/>
        <v>8.056640625</v>
      </c>
      <c r="U13" s="32">
        <f t="shared" si="1"/>
        <v>5.908203125</v>
      </c>
      <c r="V13" s="32">
        <f t="shared" si="1"/>
        <v>2.685546875</v>
      </c>
      <c r="W13" s="90" t="s">
        <v>33</v>
      </c>
      <c r="X13" s="90"/>
      <c r="Y13" s="102">
        <f>SUM(C13:V13)/20</f>
        <v>5.06224975585937</v>
      </c>
    </row>
    <row r="14" customHeight="1" spans="1: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03"/>
    </row>
    <row r="15" customHeight="1" spans="1:27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03"/>
      <c r="AA15" s="99"/>
    </row>
    <row r="16" customHeight="1" spans="1:2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03"/>
      <c r="AA16" s="104"/>
    </row>
    <row r="17" customHeight="1" spans="1:27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03"/>
      <c r="AA17" s="99"/>
    </row>
    <row r="18" customHeight="1" spans="1: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03"/>
    </row>
    <row r="19" customHeight="1" spans="1: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03"/>
    </row>
    <row r="20" customHeight="1" spans="1: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03"/>
    </row>
    <row r="21" customHeight="1" spans="1: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103"/>
    </row>
    <row r="22" customHeight="1" spans="1: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103"/>
    </row>
    <row r="23" customHeight="1" spans="1: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103"/>
    </row>
    <row r="24" customHeight="1" spans="1: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103"/>
    </row>
    <row r="25" customHeight="1" spans="1: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03"/>
    </row>
    <row r="26" customHeight="1" spans="1: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103"/>
    </row>
    <row r="27" customHeight="1" spans="1: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103"/>
    </row>
    <row r="28" customHeight="1" spans="1: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03"/>
    </row>
    <row r="29" customHeight="1" spans="1: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03"/>
    </row>
    <row r="30" customHeight="1" spans="1: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103"/>
    </row>
    <row r="31" customHeight="1" spans="1:25">
      <c r="A31" s="37" t="s">
        <v>34</v>
      </c>
      <c r="B31" s="38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05"/>
    </row>
    <row r="32" customHeight="1" spans="1:25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06"/>
    </row>
    <row r="33" customHeight="1" spans="1:25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07"/>
    </row>
    <row r="34" s="1" customFormat="1" customHeight="1" spans="1:1">
      <c r="A34" s="49"/>
    </row>
    <row r="35" s="1" customFormat="1" customHeight="1" spans="1:3">
      <c r="A35" s="50" t="s">
        <v>32</v>
      </c>
      <c r="B35" s="50"/>
      <c r="C35" s="50"/>
    </row>
    <row r="36" s="1" customFormat="1" customHeight="1" spans="1:25">
      <c r="A36" s="49" t="s">
        <v>35</v>
      </c>
      <c r="B36" s="49"/>
      <c r="C36" s="51">
        <f>$M$3</f>
        <v>845.946978900146</v>
      </c>
      <c r="D36" s="51">
        <f>$M$3</f>
        <v>845.946978900146</v>
      </c>
      <c r="E36" s="51">
        <f t="shared" ref="E36:V36" si="2">$M$3</f>
        <v>845.946978900146</v>
      </c>
      <c r="F36" s="51">
        <f t="shared" si="2"/>
        <v>845.946978900146</v>
      </c>
      <c r="G36" s="51">
        <f t="shared" si="2"/>
        <v>845.946978900146</v>
      </c>
      <c r="H36" s="51">
        <f t="shared" si="2"/>
        <v>845.946978900146</v>
      </c>
      <c r="I36" s="51">
        <f t="shared" si="2"/>
        <v>845.946978900146</v>
      </c>
      <c r="J36" s="51">
        <f t="shared" si="2"/>
        <v>845.946978900146</v>
      </c>
      <c r="K36" s="51">
        <f t="shared" si="2"/>
        <v>845.946978900146</v>
      </c>
      <c r="L36" s="51">
        <f t="shared" si="2"/>
        <v>845.946978900146</v>
      </c>
      <c r="M36" s="51">
        <f t="shared" si="2"/>
        <v>845.946978900146</v>
      </c>
      <c r="N36" s="51">
        <f t="shared" si="2"/>
        <v>845.946978900146</v>
      </c>
      <c r="O36" s="51">
        <f t="shared" si="2"/>
        <v>845.946978900146</v>
      </c>
      <c r="P36" s="51">
        <f t="shared" si="2"/>
        <v>845.946978900146</v>
      </c>
      <c r="Q36" s="51">
        <f t="shared" si="2"/>
        <v>845.946978900146</v>
      </c>
      <c r="R36" s="51">
        <f t="shared" si="2"/>
        <v>845.946978900146</v>
      </c>
      <c r="S36" s="51">
        <f t="shared" si="2"/>
        <v>845.946978900146</v>
      </c>
      <c r="T36" s="51">
        <f t="shared" si="2"/>
        <v>845.946978900146</v>
      </c>
      <c r="U36" s="51">
        <f t="shared" si="2"/>
        <v>845.946978900146</v>
      </c>
      <c r="V36" s="51">
        <f t="shared" si="2"/>
        <v>845.946978900146</v>
      </c>
      <c r="W36" s="55"/>
      <c r="X36" s="55"/>
      <c r="Y36" s="55"/>
    </row>
    <row r="37" s="1" customFormat="1" customHeight="1" spans="1:25">
      <c r="A37" s="49" t="s">
        <v>36</v>
      </c>
      <c r="B37" s="49"/>
      <c r="C37" s="51">
        <f t="shared" ref="C37:V37" si="3">$M$4</f>
        <v>843.026060791016</v>
      </c>
      <c r="D37" s="51">
        <f t="shared" si="3"/>
        <v>843.026060791016</v>
      </c>
      <c r="E37" s="51">
        <f t="shared" si="3"/>
        <v>843.026060791016</v>
      </c>
      <c r="F37" s="51">
        <f t="shared" si="3"/>
        <v>843.026060791016</v>
      </c>
      <c r="G37" s="51">
        <f t="shared" si="3"/>
        <v>843.026060791016</v>
      </c>
      <c r="H37" s="51">
        <f t="shared" si="3"/>
        <v>843.026060791016</v>
      </c>
      <c r="I37" s="51">
        <f t="shared" si="3"/>
        <v>843.026060791016</v>
      </c>
      <c r="J37" s="51">
        <f t="shared" si="3"/>
        <v>843.026060791016</v>
      </c>
      <c r="K37" s="51">
        <f t="shared" si="3"/>
        <v>843.026060791016</v>
      </c>
      <c r="L37" s="51">
        <f t="shared" si="3"/>
        <v>843.026060791016</v>
      </c>
      <c r="M37" s="51">
        <f t="shared" si="3"/>
        <v>843.026060791016</v>
      </c>
      <c r="N37" s="51">
        <f t="shared" si="3"/>
        <v>843.026060791016</v>
      </c>
      <c r="O37" s="51">
        <f t="shared" si="3"/>
        <v>843.026060791016</v>
      </c>
      <c r="P37" s="51">
        <f t="shared" si="3"/>
        <v>843.026060791016</v>
      </c>
      <c r="Q37" s="51">
        <f t="shared" si="3"/>
        <v>843.026060791016</v>
      </c>
      <c r="R37" s="51">
        <f t="shared" si="3"/>
        <v>843.026060791016</v>
      </c>
      <c r="S37" s="51">
        <f t="shared" si="3"/>
        <v>843.026060791016</v>
      </c>
      <c r="T37" s="51">
        <f t="shared" si="3"/>
        <v>843.026060791016</v>
      </c>
      <c r="U37" s="51">
        <f t="shared" si="3"/>
        <v>843.026060791016</v>
      </c>
      <c r="V37" s="51">
        <f t="shared" si="3"/>
        <v>843.026060791016</v>
      </c>
      <c r="W37" s="55"/>
      <c r="X37" s="55"/>
      <c r="Y37" s="55"/>
    </row>
    <row r="38" s="1" customFormat="1" customHeight="1" spans="1:25">
      <c r="A38" s="52" t="s">
        <v>37</v>
      </c>
      <c r="B38" s="52"/>
      <c r="C38" s="53">
        <f t="shared" ref="C38:V38" si="4">$M$5</f>
        <v>840.105142681885</v>
      </c>
      <c r="D38" s="53">
        <f t="shared" si="4"/>
        <v>840.105142681885</v>
      </c>
      <c r="E38" s="53">
        <f t="shared" si="4"/>
        <v>840.105142681885</v>
      </c>
      <c r="F38" s="53">
        <f t="shared" si="4"/>
        <v>840.105142681885</v>
      </c>
      <c r="G38" s="53">
        <f t="shared" si="4"/>
        <v>840.105142681885</v>
      </c>
      <c r="H38" s="53">
        <f t="shared" si="4"/>
        <v>840.105142681885</v>
      </c>
      <c r="I38" s="53">
        <f t="shared" si="4"/>
        <v>840.105142681885</v>
      </c>
      <c r="J38" s="53">
        <f t="shared" si="4"/>
        <v>840.105142681885</v>
      </c>
      <c r="K38" s="53">
        <f t="shared" si="4"/>
        <v>840.105142681885</v>
      </c>
      <c r="L38" s="53">
        <f t="shared" si="4"/>
        <v>840.105142681885</v>
      </c>
      <c r="M38" s="53">
        <f t="shared" si="4"/>
        <v>840.105142681885</v>
      </c>
      <c r="N38" s="53">
        <f t="shared" si="4"/>
        <v>840.105142681885</v>
      </c>
      <c r="O38" s="53">
        <f t="shared" si="4"/>
        <v>840.105142681885</v>
      </c>
      <c r="P38" s="53">
        <f t="shared" si="4"/>
        <v>840.105142681885</v>
      </c>
      <c r="Q38" s="53">
        <f t="shared" si="4"/>
        <v>840.105142681885</v>
      </c>
      <c r="R38" s="53">
        <f t="shared" si="4"/>
        <v>840.105142681885</v>
      </c>
      <c r="S38" s="53">
        <f t="shared" si="4"/>
        <v>840.105142681885</v>
      </c>
      <c r="T38" s="53">
        <f t="shared" si="4"/>
        <v>840.105142681885</v>
      </c>
      <c r="U38" s="53">
        <f t="shared" si="4"/>
        <v>840.105142681885</v>
      </c>
      <c r="V38" s="53">
        <f t="shared" si="4"/>
        <v>840.105142681885</v>
      </c>
      <c r="W38" s="55"/>
      <c r="X38" s="55"/>
      <c r="Y38" s="55"/>
    </row>
    <row r="39" s="1" customFormat="1" customHeight="1" spans="1:25">
      <c r="A39" s="50" t="s">
        <v>33</v>
      </c>
      <c r="B39" s="5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55"/>
      <c r="Y39" s="55"/>
    </row>
    <row r="40" s="1" customFormat="1" customHeight="1" spans="1:25">
      <c r="A40" s="49" t="s">
        <v>35</v>
      </c>
      <c r="B40" s="49"/>
      <c r="C40" s="51">
        <f t="shared" ref="C40:V40" si="5">$Q$3</f>
        <v>10.7015959838867</v>
      </c>
      <c r="D40" s="51">
        <f t="shared" si="5"/>
        <v>10.7015959838867</v>
      </c>
      <c r="E40" s="51">
        <f t="shared" si="5"/>
        <v>10.7015959838867</v>
      </c>
      <c r="F40" s="51">
        <f t="shared" si="5"/>
        <v>10.7015959838867</v>
      </c>
      <c r="G40" s="51">
        <f t="shared" si="5"/>
        <v>10.7015959838867</v>
      </c>
      <c r="H40" s="51">
        <f t="shared" si="5"/>
        <v>10.7015959838867</v>
      </c>
      <c r="I40" s="51">
        <f t="shared" si="5"/>
        <v>10.7015959838867</v>
      </c>
      <c r="J40" s="51">
        <f t="shared" si="5"/>
        <v>10.7015959838867</v>
      </c>
      <c r="K40" s="51">
        <f t="shared" si="5"/>
        <v>10.7015959838867</v>
      </c>
      <c r="L40" s="51">
        <f t="shared" si="5"/>
        <v>10.7015959838867</v>
      </c>
      <c r="M40" s="51">
        <f t="shared" si="5"/>
        <v>10.7015959838867</v>
      </c>
      <c r="N40" s="51">
        <f t="shared" si="5"/>
        <v>10.7015959838867</v>
      </c>
      <c r="O40" s="51">
        <f t="shared" si="5"/>
        <v>10.7015959838867</v>
      </c>
      <c r="P40" s="51">
        <f t="shared" si="5"/>
        <v>10.7015959838867</v>
      </c>
      <c r="Q40" s="51">
        <f t="shared" si="5"/>
        <v>10.7015959838867</v>
      </c>
      <c r="R40" s="51">
        <f t="shared" si="5"/>
        <v>10.7015959838867</v>
      </c>
      <c r="S40" s="51">
        <f t="shared" si="5"/>
        <v>10.7015959838867</v>
      </c>
      <c r="T40" s="51">
        <f t="shared" si="5"/>
        <v>10.7015959838867</v>
      </c>
      <c r="U40" s="51">
        <f t="shared" si="5"/>
        <v>10.7015959838867</v>
      </c>
      <c r="V40" s="51">
        <f t="shared" si="5"/>
        <v>10.7015959838867</v>
      </c>
      <c r="W40" s="55"/>
      <c r="X40" s="55"/>
      <c r="Y40" s="55"/>
    </row>
    <row r="41" s="1" customFormat="1" spans="1:25">
      <c r="A41" s="49" t="s">
        <v>36</v>
      </c>
      <c r="B41" s="49"/>
      <c r="C41" s="51">
        <f t="shared" ref="C41:V41" si="6">$Q$4</f>
        <v>5.06224975585937</v>
      </c>
      <c r="D41" s="51">
        <f t="shared" si="6"/>
        <v>5.06224975585937</v>
      </c>
      <c r="E41" s="51">
        <f t="shared" si="6"/>
        <v>5.06224975585937</v>
      </c>
      <c r="F41" s="51">
        <f t="shared" si="6"/>
        <v>5.06224975585937</v>
      </c>
      <c r="G41" s="51">
        <f t="shared" si="6"/>
        <v>5.06224975585937</v>
      </c>
      <c r="H41" s="51">
        <f t="shared" si="6"/>
        <v>5.06224975585937</v>
      </c>
      <c r="I41" s="51">
        <f t="shared" si="6"/>
        <v>5.06224975585937</v>
      </c>
      <c r="J41" s="51">
        <f t="shared" si="6"/>
        <v>5.06224975585937</v>
      </c>
      <c r="K41" s="51">
        <f t="shared" si="6"/>
        <v>5.06224975585937</v>
      </c>
      <c r="L41" s="51">
        <f t="shared" si="6"/>
        <v>5.06224975585937</v>
      </c>
      <c r="M41" s="51">
        <f t="shared" si="6"/>
        <v>5.06224975585937</v>
      </c>
      <c r="N41" s="51">
        <f t="shared" si="6"/>
        <v>5.06224975585937</v>
      </c>
      <c r="O41" s="51">
        <f t="shared" si="6"/>
        <v>5.06224975585937</v>
      </c>
      <c r="P41" s="51">
        <f t="shared" si="6"/>
        <v>5.06224975585937</v>
      </c>
      <c r="Q41" s="51">
        <f t="shared" si="6"/>
        <v>5.06224975585937</v>
      </c>
      <c r="R41" s="51">
        <f t="shared" si="6"/>
        <v>5.06224975585937</v>
      </c>
      <c r="S41" s="51">
        <f t="shared" si="6"/>
        <v>5.06224975585937</v>
      </c>
      <c r="T41" s="51">
        <f t="shared" si="6"/>
        <v>5.06224975585937</v>
      </c>
      <c r="U41" s="51">
        <f t="shared" si="6"/>
        <v>5.06224975585937</v>
      </c>
      <c r="V41" s="51">
        <f t="shared" si="6"/>
        <v>5.06224975585937</v>
      </c>
      <c r="W41" s="55"/>
      <c r="X41" s="55"/>
      <c r="Y41" s="55"/>
    </row>
    <row r="42" s="1" customFormat="1" spans="1:25">
      <c r="A42" s="49"/>
      <c r="B42" s="49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="1" customFormat="1" spans="4:25"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22">
      <c r="C47" s="56">
        <v>1</v>
      </c>
      <c r="D47" s="56">
        <v>2</v>
      </c>
      <c r="E47" s="56">
        <v>3</v>
      </c>
      <c r="F47" s="56">
        <v>4</v>
      </c>
      <c r="G47" s="56">
        <v>5</v>
      </c>
      <c r="H47" s="56">
        <v>6</v>
      </c>
      <c r="I47" s="56">
        <v>7</v>
      </c>
      <c r="J47" s="56">
        <v>8</v>
      </c>
      <c r="K47" s="56">
        <v>9</v>
      </c>
      <c r="L47" s="56">
        <v>10</v>
      </c>
      <c r="M47" s="56">
        <v>11</v>
      </c>
      <c r="N47" s="56">
        <v>12</v>
      </c>
      <c r="O47" s="56">
        <v>13</v>
      </c>
      <c r="P47" s="56">
        <v>14</v>
      </c>
      <c r="Q47" s="56">
        <v>15</v>
      </c>
      <c r="R47" s="56">
        <v>16</v>
      </c>
      <c r="S47" s="56">
        <v>17</v>
      </c>
      <c r="T47" s="56">
        <v>18</v>
      </c>
      <c r="U47" s="56">
        <v>19</v>
      </c>
      <c r="V47" s="56">
        <v>20</v>
      </c>
    </row>
    <row r="48" spans="2:3">
      <c r="B48" s="2" t="e">
        <f>taginfo("ncic","XSB_XX2_TISA-31127A","FN_TAGNOTE")</f>
        <v>#NAME?</v>
      </c>
      <c r="C48" s="57" t="s">
        <v>38</v>
      </c>
    </row>
    <row r="49" spans="3:22">
      <c r="C49" s="58">
        <f>taghistory("ncic","XSB_XX2_TISA-31127A","2022/5/8 ",C54)</f>
        <v>844.000244140625</v>
      </c>
      <c r="D49" s="58">
        <f>taghistory("ncic","XSB_XX2_TISA-31127A","2022/5/8  ",D54)</f>
        <v>843.12744140625</v>
      </c>
      <c r="E49" s="58">
        <f>taghistory("ncic","XSB_XX2_TISA-31127A","2022/5/8  ",E54)</f>
        <v>845.41015625</v>
      </c>
      <c r="F49" s="58">
        <f>taghistory("ncic","XSB_XX2_TISA-31127A","2022/5/8  ",F54)</f>
        <v>847.42431640625</v>
      </c>
      <c r="G49" s="58">
        <f>taghistory("ncic","XSB_XX2_TISA-31127A","2022/5/8 ",G54)</f>
        <v>848.364196777344</v>
      </c>
      <c r="H49" s="58">
        <f>taghistory("ncic","XSB_XX2_TISA-31127A","2022/5/8 ",H54)</f>
        <v>848.565673828125</v>
      </c>
      <c r="I49" s="58">
        <f>taghistory("ncic","XSB_XX2_TISA-31127A","2022/5/8 ",I54)</f>
        <v>848.565673828125</v>
      </c>
      <c r="J49" s="58">
        <f>taghistory("ncic","XSB_XX2_TISA-31127A","2022/5/8 ",J54)</f>
        <v>846.820068359375</v>
      </c>
      <c r="K49" s="58">
        <f>taghistory("ncic","XSB_XX2_TISA-31127A","2022/5/8 ",K54)</f>
        <v>844.604553222656</v>
      </c>
      <c r="L49" s="58">
        <f>taghistory("ncic","XSB_XX2_TISA-31127A","2022/5/8 ",L54)</f>
        <v>845.54443359375</v>
      </c>
      <c r="M49" s="58">
        <f>taghistory("ncic","XSB_XX2_TISA-31127A","2022/5/8 ",M54)</f>
        <v>844.940185546875</v>
      </c>
      <c r="N49" s="58">
        <f>taghistory("ncic","XSB_XX2_TISA-31127A","2022/5/8 ",N54)</f>
        <v>843.12744140625</v>
      </c>
      <c r="O49" s="58">
        <f>taghistory("ncic","XSB_XX2_TISA-31127A","2022/5/8 ",O54)</f>
        <v>843.865966796875</v>
      </c>
      <c r="P49" s="58">
        <f>taghistory("ncic","XSB_XX2_TISA-31127A","2022/5/8 ",P54)</f>
        <v>844.000244140625</v>
      </c>
      <c r="Q49" s="58">
        <f>taghistory("ncic","XSB_XX2_TISA-31127A","2022/5/8 ",Q54)</f>
        <v>844.000244140625</v>
      </c>
      <c r="R49" s="58">
        <f>taghistory("ncic","XSB_XX2_TISA-31127A","2022/5/8 ",R54)</f>
        <v>842.456115722656</v>
      </c>
      <c r="S49" s="58">
        <f>taghistory("ncic","XSB_XX2_TISA-31127A","2022/5/8 ",S54)</f>
        <v>842.926025390625</v>
      </c>
      <c r="T49" s="58">
        <f>taghistory("ncic","XSB_XX2_TISA-31127A","2022/5/8 ",T54)</f>
        <v>842.993103027344</v>
      </c>
      <c r="U49" s="58">
        <f>taghistory("ncic","XSB_XX2_TISA-31127A","2022/5/8 ",U54)</f>
        <v>842.1875</v>
      </c>
      <c r="V49" s="58">
        <f>taghistory("ncic","XSB_XX2_TISA-31127A","2022/5/8 ",V54)</f>
        <v>843.194580078125</v>
      </c>
    </row>
    <row r="50" spans="3:22">
      <c r="C50" s="58">
        <f>taghistory("ncic","XSB_XX2_TISA-31127A","2022/5/8 ",C55)</f>
        <v>846.484375</v>
      </c>
      <c r="D50" s="58">
        <f>taghistory("ncic","XSB_XX2_TISA-31127A","2022/5/8 ",D55)</f>
        <v>846.551513671875</v>
      </c>
      <c r="E50" s="58">
        <f>taghistory("ncic","XSB_XX2_TISA-31127A","2022/5/8 ",E55)</f>
        <v>844.3359375</v>
      </c>
      <c r="F50" s="58">
        <f>taghistory("ncic","XSB_XX2_TISA-31127A","2022/5/8 ",F55)</f>
        <v>845.00732421875</v>
      </c>
      <c r="G50" s="58">
        <f>taghistory("ncic","XSB_XX2_TISA-31127A","2022/5/8 ",G55)</f>
        <v>846.08154296875</v>
      </c>
      <c r="H50" s="58">
        <f>taghistory("ncic","XSB_XX2_TISA-31127A","2022/5/8 ",H55)</f>
        <v>840.911865234375</v>
      </c>
      <c r="I50" s="58">
        <f>taghistory("ncic","XSB_XX2_TISA-31127A","2022/5/8 ",I55)</f>
        <v>839.63623046875</v>
      </c>
      <c r="J50" s="58">
        <f>taghistory("ncic","XSB_XX2_TISA-31127A","2022/5/8 ",J55)</f>
        <v>839.501953125</v>
      </c>
      <c r="K50" s="58">
        <f>taghistory("ncic","XSB_XX2_TISA-31127A","2022/5/8 ",K55)</f>
        <v>840.44189453125</v>
      </c>
      <c r="L50" s="58">
        <f>taghistory("ncic","XSB_XX2_TISA-31127A","2022/5/8 ",L55)</f>
        <v>841.24755859375</v>
      </c>
      <c r="M50" s="58">
        <f>taghistory("ncic","XSB_XX2_TISA-31127A","2022/5/8 ",M55)</f>
        <v>839.233459472656</v>
      </c>
      <c r="N50" s="58">
        <f>taghistory("ncic","XSB_XX2_TISA-31127A","2022/5/8 ",N55)</f>
        <v>837.48779296875</v>
      </c>
      <c r="O50" s="58">
        <f>taghistory("ncic","XSB_XX2_TISA-31127A","2022/5/8 ",O55)</f>
        <v>841.11328125</v>
      </c>
      <c r="P50" s="58">
        <f>taghistory("ncic","XSB_XX2_TISA-31127A","2022/5/8 ",P55)</f>
        <v>839.90478515625</v>
      </c>
      <c r="Q50" s="58">
        <f>taghistory("ncic","XSB_XX2_TISA-31127A","2022/5/8 ",Q55)</f>
        <v>838.763427734375</v>
      </c>
      <c r="R50" s="58">
        <f>taghistory("ncic","XSB_XX2_TISA-31127A","2022/5/8 ",R55)</f>
        <v>838.83056640625</v>
      </c>
      <c r="S50" s="58">
        <f>taghistory("ncic","XSB_XX2_TISA-31127A","2022/5/8 ",S55)</f>
        <v>841.381896972656</v>
      </c>
      <c r="T50" s="58">
        <f>taghistory("ncic","XSB_XX2_TISA-31127A","2022/5/8 ",T55)</f>
        <v>844.537353515625</v>
      </c>
      <c r="U50" s="58">
        <f>taghistory("ncic","XSB_XX2_TISA-31127A","2022/5/8 ",U55)</f>
        <v>841.918884277344</v>
      </c>
      <c r="V50" s="58">
        <f>taghistory("ncic","XSB_XX2_TISA-31127A","2022/5/8 ",V55)</f>
        <v>843.463134765625</v>
      </c>
    </row>
    <row r="51" spans="3:22">
      <c r="C51" s="58">
        <f>taghistory("ncic","XSB_XX2_TISA-31127A","2022/5/8 ",C56)</f>
        <v>841.381896972656</v>
      </c>
      <c r="D51" s="58">
        <f>taghistory("ncic","XSB_XX2_TISA-31127A","2022/5/8 ",D56)</f>
        <v>841.583251953125</v>
      </c>
      <c r="E51" s="58">
        <f>taghistory("ncic","XSB_XX2_TISA-31127A","2022/5/8 ",E56)</f>
        <v>845.208740234375</v>
      </c>
      <c r="F51" s="58">
        <f>taghistory("ncic","XSB_XX2_TISA-31127A","2022/5/8 ",F56)</f>
        <v>843.26171875</v>
      </c>
      <c r="G51" s="58">
        <f>taghistory("ncic","XSB_XX2_TISA-31127A","2022/5/8 ",G56)</f>
        <v>842.120361328125</v>
      </c>
      <c r="H51" s="58">
        <f>taghistory("ncic","XSB_XX2_TISA-31127A","2022/5/8 ",H56)</f>
        <v>842.254638671875</v>
      </c>
      <c r="I51" s="58">
        <f>taghistory("ncic","XSB_XX2_TISA-31127A","2022/5/8 ",I56)</f>
        <v>842.1875</v>
      </c>
      <c r="J51" s="58">
        <f>taghistory("ncic","XSB_XX2_TISA-31127A","2022/5/8 ",J56)</f>
        <v>840.44189453125</v>
      </c>
      <c r="K51" s="58">
        <f>taghistory("ncic","XSB_XX2_TISA-31127A","2022/5/8 ",K56)</f>
        <v>843.328857421875</v>
      </c>
      <c r="L51" s="58">
        <f>taghistory("ncic","XSB_XX2_TISA-31127A","2022/5/8 ",L56)</f>
        <v>844.805908203125</v>
      </c>
      <c r="M51" s="58">
        <f>taghistory("ncic","XSB_XX2_TISA-31127A","2022/5/8 ",M56)</f>
        <v>845.611572265625</v>
      </c>
      <c r="N51" s="58">
        <f>taghistory("ncic","XSB_XX2_TISA-31127A","2022/5/8 ",N56)</f>
        <v>844.671630859375</v>
      </c>
      <c r="O51" s="58">
        <f>taghistory("ncic","XSB_XX2_TISA-31127A","2022/5/8 ",O56)</f>
        <v>842.388916015625</v>
      </c>
      <c r="P51" s="58">
        <f>taghistory("ncic","XSB_XX2_TISA-31127A","2022/5/8 ",P56)</f>
        <v>839.031982421875</v>
      </c>
      <c r="Q51" s="58">
        <f>taghistory("ncic","XSB_XX2_TISA-31127A","2022/5/8 ",Q56)</f>
        <v>841.583251953125</v>
      </c>
      <c r="R51" s="58">
        <f>taghistory("ncic","XSB_XX2_TISA-31127A","2022/5/8 ",R56)</f>
        <v>842.85888671875</v>
      </c>
      <c r="S51" s="58">
        <f>taghistory("ncic","XSB_XX2_TISA-31127A","2022/5/8 ",S56)</f>
        <v>843.93310546875</v>
      </c>
      <c r="T51" s="58">
        <f>taghistory("ncic","XSB_XX2_TISA-31127A","2022/5/8 ",T56)</f>
        <v>839.36767578125</v>
      </c>
      <c r="U51" s="58">
        <f>taghistory("ncic","XSB_XX2_TISA-31127A","2022/5/8 ",U56)</f>
        <v>840.643310546875</v>
      </c>
      <c r="V51" s="58">
        <f>taghistory("ncic","XSB_XX2_TISA-31127A","2022/5/8 ",V56)</f>
        <v>839.36767578125</v>
      </c>
    </row>
    <row r="52" spans="3:22">
      <c r="C52" s="58">
        <f>taghistory("ncic","XSB_XX2_TISA-31127A","2022/5/8 ",C57)</f>
        <v>840.911865234375</v>
      </c>
      <c r="D52" s="58">
        <f>taghistory("ncic","XSB_XX2_TISA-31127A","2022/5/8 ",D57)</f>
        <v>841.851806640625</v>
      </c>
      <c r="E52" s="58">
        <f>taghistory("ncic","XSB_XX2_TISA-31127A","2022/5/8 ",E57)</f>
        <v>842.32177734375</v>
      </c>
      <c r="F52" s="58">
        <f>taghistory("ncic","XSB_XX2_TISA-31127A","2022/5/8 ",F57)</f>
        <v>842.120361328125</v>
      </c>
      <c r="G52" s="58">
        <f>taghistory("ncic","XSB_XX2_TISA-31127A","2022/5/8 ",G57)</f>
        <v>843.93310546875</v>
      </c>
      <c r="H52" s="58">
        <f>taghistory("ncic","XSB_XX2_TISA-31127A","2022/5/8 ",H57)</f>
        <v>842.456115722656</v>
      </c>
      <c r="I52" s="58">
        <f>taghistory("ncic","XSB_XX2_TISA-31127A","2022/5/8 ",I57)</f>
        <v>844.134521484375</v>
      </c>
      <c r="J52" s="58">
        <f>taghistory("ncic","XSB_XX2_TISA-31127A","2022/5/8 ",J57)</f>
        <v>841.986083984375</v>
      </c>
      <c r="K52" s="58">
        <f>taghistory("ncic","XSB_XX2_TISA-31127A","2022/5/8 ",K57)</f>
        <v>841.51611328125</v>
      </c>
      <c r="L52" s="58">
        <f>taghistory("ncic","XSB_XX2_TISA-31127A","2022/5/8 ",L57)</f>
        <v>842.657470703125</v>
      </c>
      <c r="M52" s="58">
        <f>taghistory("ncic","XSB_XX2_TISA-31127A","2022/5/8 ",M57)</f>
        <v>842.523193359375</v>
      </c>
      <c r="N52" s="58">
        <f>taghistory("ncic","XSB_XX2_TISA-31127A","2022/5/8 ",N57)</f>
        <v>843.39599609375</v>
      </c>
      <c r="O52" s="58">
        <f>taghistory("ncic","XSB_XX2_TISA-31127A","2022/5/8 ",O57)</f>
        <v>842.791748046875</v>
      </c>
      <c r="P52" s="58">
        <f>taghistory("ncic","XSB_XX2_TISA-31127A","2022/5/8 ",P57)</f>
        <v>841.650390625</v>
      </c>
      <c r="Q52" s="58">
        <f>taghistory("ncic","XSB_XX2_TISA-31127A","2022/5/8 ",Q57)</f>
        <v>839.971923828125</v>
      </c>
      <c r="R52" s="58">
        <f>taghistory("ncic","XSB_XX2_TISA-31127A","2022/5/8 ",R57)</f>
        <v>840.844665527344</v>
      </c>
      <c r="S52" s="58">
        <f>taghistory("ncic","XSB_XX2_TISA-31127A","2022/5/8 ",S57)</f>
        <v>843.060302734375</v>
      </c>
      <c r="T52" s="58">
        <f>taghistory("ncic","XSB_XX2_TISA-31127A","2022/5/8 ",T57)</f>
        <v>841.448974609375</v>
      </c>
      <c r="U52" s="58">
        <f>taghistory("ncic","XSB_XX2_TISA-31127A","2022/5/8 ",U57)</f>
        <v>841.583251953125</v>
      </c>
      <c r="V52" s="58">
        <f>taghistory("ncic","XSB_XX2_TISA-31127A","2022/5/8 ",V57)</f>
        <v>840.106201171875</v>
      </c>
    </row>
    <row r="53" spans="3:22">
      <c r="C53" s="58">
        <f>taghistory("ncic","XSB_XX2_TISA-31127A","2022/5/8 ",C58)</f>
        <v>840.777587890625</v>
      </c>
      <c r="D53" s="58">
        <f>taghistory("ncic","XSB_XX2_TISA-31127A","2022/5/8 ",D58)</f>
        <v>841.180419921875</v>
      </c>
      <c r="E53" s="58">
        <f>taghistory("ncic","XSB_XX2_TISA-31127A","2022/5/8 ",E58)</f>
        <v>841.180419921875</v>
      </c>
      <c r="F53" s="58">
        <f>taghistory("ncic","XSB_XX2_TISA-31127A","2022/5/8 ",F58)</f>
        <v>844.134521484375</v>
      </c>
      <c r="G53" s="58">
        <f>taghistory("ncic","XSB_XX2_TISA-31127A","2022/5/8 ",G58)</f>
        <v>844.403076171875</v>
      </c>
      <c r="H53" s="58">
        <f>taghistory("ncic","XSB_XX2_TISA-31127A","2022/5/8 ",H58)</f>
        <v>844.873046875</v>
      </c>
      <c r="I53" s="58">
        <f>taghistory("ncic","XSB_XX2_TISA-31127A","2022/5/8 ",I58)</f>
        <v>844.134521484375</v>
      </c>
      <c r="J53" s="58">
        <f>taghistory("ncic","XSB_XX2_TISA-31127A","2022/5/8 ",J58)</f>
        <v>842.120361328125</v>
      </c>
      <c r="K53" s="58">
        <f>taghistory("ncic","XSB_XX2_TISA-31127A","2022/5/8 ",K58)</f>
        <v>842.59033203125</v>
      </c>
      <c r="L53" s="58">
        <f>taghistory("ncic","XSB_XX2_TISA-31127A","2022/5/8 ",L58)</f>
        <v>843.328857421875</v>
      </c>
      <c r="M53" s="58">
        <f>taghistory("ncic","XSB_XX2_TISA-31127A","2022/5/8 ",M58)</f>
        <v>842.791748046875</v>
      </c>
      <c r="N53" s="58">
        <f>taghistory("ncic","XSB_XX2_TISA-31127A","2022/5/8 ",N58)</f>
        <v>842.32177734375</v>
      </c>
      <c r="O53" s="58">
        <f>taghistory("ncic","XSB_XX2_TISA-31127A","2022/5/8 ",O58)</f>
        <v>842.724609375</v>
      </c>
      <c r="P53" s="58">
        <f>taghistory("ncic","XSB_XX2_TISA-31127A","2022/5/8 ",P58)</f>
        <v>845.27587890625</v>
      </c>
      <c r="Q53" s="58">
        <f>taghistory("ncic","XSB_XX2_TISA-31127A","2022/5/8 ",Q58)</f>
        <v>845.745849609375</v>
      </c>
      <c r="R53" s="58">
        <f>taghistory("ncic","XSB_XX2_TISA-31127A","2022/5/8 ",R58)</f>
        <v>842.1875</v>
      </c>
      <c r="S53" s="58">
        <f>taghistory("ncic","XSB_XX2_TISA-31127A","2022/5/8 ",S58)</f>
        <v>845.745849609375</v>
      </c>
      <c r="T53" s="58">
        <f>taghistory("ncic","XSB_XX2_TISA-31127A","2022/5/8 ",T58)</f>
        <v>846.954345703125</v>
      </c>
      <c r="U53" s="58">
        <f>taghistory("ncic","XSB_XX2_TISA-31127A","2022/5/8 ",U58)</f>
        <v>846.215759277344</v>
      </c>
      <c r="V53" s="58">
        <f>taghistory("ncic","XSB_XX2_TISA-31127A","2022/5/8 ",V58)</f>
        <v>846.282958984375</v>
      </c>
    </row>
    <row r="54" spans="3:22">
      <c r="C54" s="59">
        <v>0.166666666666667</v>
      </c>
      <c r="D54" s="59">
        <v>0.167013888888889</v>
      </c>
      <c r="E54" s="59">
        <v>0.167361111111111</v>
      </c>
      <c r="F54" s="59">
        <v>0.167708333333333</v>
      </c>
      <c r="G54" s="59">
        <v>0.168055555555556</v>
      </c>
      <c r="H54" s="59">
        <v>0.168402777777778</v>
      </c>
      <c r="I54" s="59">
        <v>0.16875</v>
      </c>
      <c r="J54" s="59">
        <v>0.169097222222222</v>
      </c>
      <c r="K54" s="59">
        <v>0.169444444444444</v>
      </c>
      <c r="L54" s="59">
        <v>0.169791666666667</v>
      </c>
      <c r="M54" s="59">
        <v>0.170138888888889</v>
      </c>
      <c r="N54" s="59">
        <v>0.170486111111111</v>
      </c>
      <c r="O54" s="59">
        <v>0.170833333333333</v>
      </c>
      <c r="P54" s="59">
        <v>0.171180555555556</v>
      </c>
      <c r="Q54" s="59">
        <v>0.171527777777778</v>
      </c>
      <c r="R54" s="59">
        <v>0.171875</v>
      </c>
      <c r="S54" s="59">
        <v>0.172222222222222</v>
      </c>
      <c r="T54" s="59">
        <v>0.172569444444444</v>
      </c>
      <c r="U54" s="59">
        <v>0.172916666666667</v>
      </c>
      <c r="V54" s="59">
        <v>0.173263888888889</v>
      </c>
    </row>
    <row r="55" spans="3:22">
      <c r="C55" s="59">
        <v>0.180555555555556</v>
      </c>
      <c r="D55" s="59">
        <v>0.18125</v>
      </c>
      <c r="E55" s="59">
        <v>0.181944444444444</v>
      </c>
      <c r="F55" s="59">
        <v>0.182638888888889</v>
      </c>
      <c r="G55" s="59">
        <v>0.183333333333333</v>
      </c>
      <c r="H55" s="59">
        <v>0.184027777777778</v>
      </c>
      <c r="I55" s="59">
        <v>0.184722222222222</v>
      </c>
      <c r="J55" s="59">
        <v>0.185416666666667</v>
      </c>
      <c r="K55" s="59">
        <v>0.186111111111111</v>
      </c>
      <c r="L55" s="59">
        <v>0.186805555555556</v>
      </c>
      <c r="M55" s="59">
        <v>0.1875</v>
      </c>
      <c r="N55" s="59">
        <v>0.188194444444444</v>
      </c>
      <c r="O55" s="59">
        <v>0.188888888888889</v>
      </c>
      <c r="P55" s="59">
        <v>0.189583333333333</v>
      </c>
      <c r="Q55" s="59">
        <v>0.190277777777778</v>
      </c>
      <c r="R55" s="59">
        <v>0.190972222222222</v>
      </c>
      <c r="S55" s="59">
        <v>0.191666666666667</v>
      </c>
      <c r="T55" s="59">
        <v>0.192361111111111</v>
      </c>
      <c r="U55" s="59">
        <v>0.193055555555556</v>
      </c>
      <c r="V55" s="59">
        <v>0.19375</v>
      </c>
    </row>
    <row r="56" spans="3:22">
      <c r="C56" s="59">
        <v>0.194444444444444</v>
      </c>
      <c r="D56" s="59">
        <v>0.195138888888889</v>
      </c>
      <c r="E56" s="59">
        <v>0.195833333333333</v>
      </c>
      <c r="F56" s="59">
        <v>0.196527777777778</v>
      </c>
      <c r="G56" s="59">
        <v>0.197222222222222</v>
      </c>
      <c r="H56" s="59">
        <v>0.197916666666667</v>
      </c>
      <c r="I56" s="59">
        <v>0.198611111111111</v>
      </c>
      <c r="J56" s="59">
        <v>0.199305555555556</v>
      </c>
      <c r="K56" s="59">
        <v>0.2</v>
      </c>
      <c r="L56" s="59">
        <v>0.200694444444444</v>
      </c>
      <c r="M56" s="59">
        <v>0.201388888888889</v>
      </c>
      <c r="N56" s="59">
        <v>0.202083333333333</v>
      </c>
      <c r="O56" s="59">
        <v>0.202777777777778</v>
      </c>
      <c r="P56" s="59">
        <v>0.203472222222222</v>
      </c>
      <c r="Q56" s="59">
        <v>0.204166666666667</v>
      </c>
      <c r="R56" s="59">
        <v>0.204861111111111</v>
      </c>
      <c r="S56" s="59">
        <v>0.205555555555556</v>
      </c>
      <c r="T56" s="59">
        <v>0.20625</v>
      </c>
      <c r="U56" s="59">
        <v>0.206944444444444</v>
      </c>
      <c r="V56" s="59">
        <v>0.207638888888889</v>
      </c>
    </row>
    <row r="57" spans="3:22">
      <c r="C57" s="59">
        <v>0.208333333333333</v>
      </c>
      <c r="D57" s="59">
        <v>0.209027777777778</v>
      </c>
      <c r="E57" s="59">
        <v>0.209722222222222</v>
      </c>
      <c r="F57" s="59">
        <v>0.210416666666667</v>
      </c>
      <c r="G57" s="59">
        <v>0.211111111111111</v>
      </c>
      <c r="H57" s="59">
        <v>0.211805555555556</v>
      </c>
      <c r="I57" s="59">
        <v>0.2125</v>
      </c>
      <c r="J57" s="59">
        <v>0.213194444444444</v>
      </c>
      <c r="K57" s="59">
        <v>0.213888888888889</v>
      </c>
      <c r="L57" s="59">
        <v>0.214583333333333</v>
      </c>
      <c r="M57" s="59">
        <v>0.215277777777778</v>
      </c>
      <c r="N57" s="59">
        <v>0.215972222222222</v>
      </c>
      <c r="O57" s="59">
        <v>0.216666666666667</v>
      </c>
      <c r="P57" s="59">
        <v>0.217361111111111</v>
      </c>
      <c r="Q57" s="59">
        <v>0.218055555555556</v>
      </c>
      <c r="R57" s="59">
        <v>0.21875</v>
      </c>
      <c r="S57" s="59">
        <v>0.219444444444444</v>
      </c>
      <c r="T57" s="59">
        <v>0.220138888888889</v>
      </c>
      <c r="U57" s="59">
        <v>0.220833333333333</v>
      </c>
      <c r="V57" s="59">
        <v>0.221527777777778</v>
      </c>
    </row>
    <row r="58" spans="3:22">
      <c r="C58" s="59">
        <v>0.222222222222222</v>
      </c>
      <c r="D58" s="59">
        <v>0.222916666666667</v>
      </c>
      <c r="E58" s="59">
        <v>0.223611111111111</v>
      </c>
      <c r="F58" s="59">
        <v>0.224305555555556</v>
      </c>
      <c r="G58" s="59">
        <v>0.225</v>
      </c>
      <c r="H58" s="59">
        <v>0.225694444444444</v>
      </c>
      <c r="I58" s="59">
        <v>0.226388888888889</v>
      </c>
      <c r="J58" s="59">
        <v>0.227083333333333</v>
      </c>
      <c r="K58" s="59">
        <v>0.227777777777778</v>
      </c>
      <c r="L58" s="59">
        <v>0.228472222222222</v>
      </c>
      <c r="M58" s="59">
        <v>0.229166666666667</v>
      </c>
      <c r="N58" s="59">
        <v>0.229861111111111</v>
      </c>
      <c r="O58" s="59">
        <v>0.230555555555556</v>
      </c>
      <c r="P58" s="59">
        <v>0.23125</v>
      </c>
      <c r="Q58" s="59">
        <v>0.231944444444444</v>
      </c>
      <c r="R58" s="59">
        <v>0.232638888888889</v>
      </c>
      <c r="S58" s="59">
        <v>0.233333333333333</v>
      </c>
      <c r="T58" s="59">
        <v>0.234027777777778</v>
      </c>
      <c r="U58" s="59">
        <v>0.234722222222222</v>
      </c>
      <c r="V58" s="59">
        <v>0.235416666666667</v>
      </c>
    </row>
    <row r="59" spans="3:22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</row>
    <row r="60" spans="3:22">
      <c r="C60" s="58">
        <v>847.55859375</v>
      </c>
      <c r="D60" s="58">
        <v>847.491455078125</v>
      </c>
      <c r="E60" s="58">
        <v>842.388916015625</v>
      </c>
      <c r="F60" s="58">
        <v>840.509033203125</v>
      </c>
      <c r="G60" s="58">
        <v>842.85888671875</v>
      </c>
      <c r="H60" s="58">
        <v>840.911865234375</v>
      </c>
      <c r="I60" s="58">
        <v>843.865966796875</v>
      </c>
      <c r="J60" s="58">
        <v>845.208740234375</v>
      </c>
      <c r="K60" s="58">
        <v>846.08154296875</v>
      </c>
      <c r="L60" s="58">
        <v>839.837646484375</v>
      </c>
      <c r="M60" s="58">
        <v>845.074462890625</v>
      </c>
      <c r="N60" s="58">
        <v>846.282958984375</v>
      </c>
      <c r="O60" s="58">
        <v>844.805908203125</v>
      </c>
      <c r="P60" s="58">
        <v>844.873046875</v>
      </c>
      <c r="Q60" s="58">
        <v>844.000244140625</v>
      </c>
      <c r="R60" s="58">
        <v>840.844665527344</v>
      </c>
      <c r="S60" s="58">
        <v>841.583251953125</v>
      </c>
      <c r="T60" s="58">
        <v>839.971923828125</v>
      </c>
      <c r="U60" s="58">
        <v>841.650390625</v>
      </c>
      <c r="V60" s="58">
        <v>843.798828125</v>
      </c>
    </row>
    <row r="61" spans="3:22">
      <c r="C61" s="58">
        <v>844.3359375</v>
      </c>
      <c r="D61" s="58">
        <v>842.657470703125</v>
      </c>
      <c r="E61" s="58">
        <v>842.120361328125</v>
      </c>
      <c r="F61" s="58">
        <v>841.851806640625</v>
      </c>
      <c r="G61" s="58">
        <v>838.494873046875</v>
      </c>
      <c r="H61" s="58">
        <v>838.96484375</v>
      </c>
      <c r="I61" s="58">
        <v>843.060302734375</v>
      </c>
      <c r="J61" s="58">
        <v>843.12744140625</v>
      </c>
      <c r="K61" s="58">
        <v>841.918884277344</v>
      </c>
      <c r="L61" s="58">
        <v>842.993103027344</v>
      </c>
      <c r="M61" s="58">
        <v>842.388916015625</v>
      </c>
      <c r="N61" s="58">
        <v>841.78466796875</v>
      </c>
      <c r="O61" s="58">
        <v>841.986083984375</v>
      </c>
      <c r="P61" s="58">
        <v>843.12744140625</v>
      </c>
      <c r="Q61" s="58">
        <v>841.180419921875</v>
      </c>
      <c r="R61" s="58">
        <v>842.993103027344</v>
      </c>
      <c r="S61" s="58">
        <v>841.51611328125</v>
      </c>
      <c r="T61" s="58">
        <v>841.717529296875</v>
      </c>
      <c r="U61" s="58">
        <v>841.448974609375</v>
      </c>
      <c r="V61" s="58">
        <v>843.798828125</v>
      </c>
    </row>
    <row r="62" spans="3:22">
      <c r="C62" s="58">
        <v>844.73876953125</v>
      </c>
      <c r="D62" s="58">
        <v>844.067321777344</v>
      </c>
      <c r="E62" s="58">
        <v>843.731689453125</v>
      </c>
      <c r="F62" s="58">
        <v>839.36767578125</v>
      </c>
      <c r="G62" s="58">
        <v>840.844665527344</v>
      </c>
      <c r="H62" s="58">
        <v>841.381896972656</v>
      </c>
      <c r="I62" s="58">
        <v>841.650390625</v>
      </c>
      <c r="J62" s="58">
        <v>838.02490234375</v>
      </c>
      <c r="K62" s="58">
        <v>837.890625</v>
      </c>
      <c r="L62" s="58">
        <v>840.97900390625</v>
      </c>
      <c r="M62" s="58">
        <v>840.17333984375</v>
      </c>
      <c r="N62" s="58">
        <v>840.307678222656</v>
      </c>
      <c r="O62" s="58">
        <v>842.32177734375</v>
      </c>
      <c r="P62" s="58">
        <v>844.000244140625</v>
      </c>
      <c r="Q62" s="58">
        <v>844.000244140625</v>
      </c>
      <c r="R62" s="58">
        <v>844.3359375</v>
      </c>
      <c r="S62" s="58">
        <v>844.403076171875</v>
      </c>
      <c r="T62" s="58">
        <v>846.88720703125</v>
      </c>
      <c r="U62" s="58">
        <v>846.551513671875</v>
      </c>
      <c r="V62" s="58">
        <v>846.484375</v>
      </c>
    </row>
    <row r="63" spans="3:22">
      <c r="C63" s="58">
        <v>842.59033203125</v>
      </c>
      <c r="D63" s="58">
        <v>841.180419921875</v>
      </c>
      <c r="E63" s="58">
        <v>839.233459472656</v>
      </c>
      <c r="F63" s="58">
        <v>842.59033203125</v>
      </c>
      <c r="G63" s="58">
        <v>843.12744140625</v>
      </c>
      <c r="H63" s="58">
        <v>840.307678222656</v>
      </c>
      <c r="I63" s="58">
        <v>840.509033203125</v>
      </c>
      <c r="J63" s="58">
        <v>839.770446777344</v>
      </c>
      <c r="K63" s="58">
        <v>845.611572265625</v>
      </c>
      <c r="L63" s="58">
        <v>844.000244140625</v>
      </c>
      <c r="M63" s="58">
        <v>844.73876953125</v>
      </c>
      <c r="N63" s="58">
        <v>843.194580078125</v>
      </c>
      <c r="O63" s="58">
        <v>847.96142578125</v>
      </c>
      <c r="P63" s="58">
        <v>846.014404296875</v>
      </c>
      <c r="Q63" s="58">
        <v>844.940185546875</v>
      </c>
      <c r="R63" s="58">
        <v>843.463134765625</v>
      </c>
      <c r="S63" s="58">
        <v>841.381896972656</v>
      </c>
      <c r="T63" s="58">
        <v>841.78466796875</v>
      </c>
      <c r="U63" s="58">
        <v>844.134521484375</v>
      </c>
      <c r="V63" s="58">
        <v>844.671630859375</v>
      </c>
    </row>
    <row r="64" spans="3:22">
      <c r="C64" s="58">
        <v>842.1875</v>
      </c>
      <c r="D64" s="58">
        <v>843.328857421875</v>
      </c>
      <c r="E64" s="58">
        <v>841.314697265625</v>
      </c>
      <c r="F64" s="58">
        <v>842.657470703125</v>
      </c>
      <c r="G64" s="58">
        <v>843.731689453125</v>
      </c>
      <c r="H64" s="58">
        <v>843.39599609375</v>
      </c>
      <c r="I64" s="58">
        <v>844.47021484375</v>
      </c>
      <c r="J64" s="58">
        <v>843.66455078125</v>
      </c>
      <c r="K64" s="58">
        <v>841.314697265625</v>
      </c>
      <c r="L64" s="58">
        <v>840.509033203125</v>
      </c>
      <c r="M64" s="58">
        <v>840.71044921875</v>
      </c>
      <c r="N64" s="58">
        <v>844.73876953125</v>
      </c>
      <c r="O64" s="58">
        <v>845.947265625</v>
      </c>
      <c r="P64" s="58">
        <v>845.27587890625</v>
      </c>
      <c r="Q64" s="58">
        <v>844.067321777344</v>
      </c>
      <c r="R64" s="58">
        <v>843.463134765625</v>
      </c>
      <c r="S64" s="58">
        <v>846.35009765625</v>
      </c>
      <c r="T64" s="58">
        <v>848.028564453125</v>
      </c>
      <c r="U64" s="58">
        <v>847.357177734375</v>
      </c>
      <c r="V64" s="58">
        <v>845.678771972656</v>
      </c>
    </row>
    <row r="67" spans="3:12"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73" spans="13:13">
      <c r="M73" s="108"/>
    </row>
  </sheetData>
  <mergeCells count="52">
    <mergeCell ref="J1:Q1"/>
    <mergeCell ref="F2:H2"/>
    <mergeCell ref="I2:L2"/>
    <mergeCell ref="M2:P2"/>
    <mergeCell ref="Q2:T2"/>
    <mergeCell ref="U2:X2"/>
    <mergeCell ref="F3:H3"/>
    <mergeCell ref="I3:L3"/>
    <mergeCell ref="M3:P3"/>
    <mergeCell ref="Q3:T3"/>
    <mergeCell ref="U3:V3"/>
    <mergeCell ref="W3:X3"/>
    <mergeCell ref="AC3:AF3"/>
    <mergeCell ref="F4:H4"/>
    <mergeCell ref="I4:L4"/>
    <mergeCell ref="M4:P4"/>
    <mergeCell ref="Q4:T4"/>
    <mergeCell ref="U4:V4"/>
    <mergeCell ref="W4:X4"/>
    <mergeCell ref="F5:H5"/>
    <mergeCell ref="I5:L5"/>
    <mergeCell ref="M5:P5"/>
    <mergeCell ref="Q5:T5"/>
    <mergeCell ref="U5:V5"/>
    <mergeCell ref="W5:X5"/>
    <mergeCell ref="AC5:AF5"/>
    <mergeCell ref="A6:B6"/>
    <mergeCell ref="W6:Y6"/>
    <mergeCell ref="W7:Y7"/>
    <mergeCell ref="W8:Y8"/>
    <mergeCell ref="W9:Y9"/>
    <mergeCell ref="W10:Y10"/>
    <mergeCell ref="W11:Y11"/>
    <mergeCell ref="A12:B12"/>
    <mergeCell ref="W12:X12"/>
    <mergeCell ref="A13:B13"/>
    <mergeCell ref="W13:X13"/>
    <mergeCell ref="A35:B35"/>
    <mergeCell ref="A36:B36"/>
    <mergeCell ref="A37:B37"/>
    <mergeCell ref="A38:B38"/>
    <mergeCell ref="A39:B39"/>
    <mergeCell ref="A40:B40"/>
    <mergeCell ref="A41:B41"/>
    <mergeCell ref="A42:B42"/>
    <mergeCell ref="A7:A11"/>
    <mergeCell ref="A2:B3"/>
    <mergeCell ref="C2:E3"/>
    <mergeCell ref="A4:B5"/>
    <mergeCell ref="C4:E5"/>
    <mergeCell ref="A31:B33"/>
    <mergeCell ref="C31:Y33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3"/>
  <sheetViews>
    <sheetView zoomScale="115" zoomScaleNormal="115" zoomScaleSheetLayoutView="60" workbookViewId="0">
      <selection activeCell="Q5" sqref="Q5:T5"/>
    </sheetView>
  </sheetViews>
  <sheetFormatPr defaultColWidth="9.125" defaultRowHeight="14.25"/>
  <cols>
    <col min="1" max="2" width="4.875" style="2" customWidth="1"/>
    <col min="3" max="3" width="10.375" style="2" customWidth="1"/>
    <col min="4" max="22" width="7.75" style="2" customWidth="1"/>
    <col min="23" max="24" width="4.875" style="2" customWidth="1"/>
    <col min="25" max="25" width="12.625" style="2" customWidth="1"/>
    <col min="26" max="32" width="9" style="2"/>
    <col min="33" max="16384" width="9.125" style="2"/>
  </cols>
  <sheetData>
    <row r="1" ht="26.25" spans="1:25">
      <c r="A1" s="3"/>
      <c r="B1" s="4"/>
      <c r="C1" s="4"/>
      <c r="D1" s="4"/>
      <c r="E1" s="4"/>
      <c r="F1" s="4"/>
      <c r="G1" s="4"/>
      <c r="H1" s="5"/>
      <c r="I1" s="5"/>
      <c r="J1" s="60" t="s">
        <v>0</v>
      </c>
      <c r="K1" s="60"/>
      <c r="L1" s="60"/>
      <c r="M1" s="60"/>
      <c r="N1" s="60"/>
      <c r="O1" s="60"/>
      <c r="P1" s="60"/>
      <c r="Q1" s="60"/>
      <c r="R1" s="60"/>
      <c r="S1" s="4"/>
      <c r="T1" s="4"/>
      <c r="U1" s="4"/>
      <c r="V1" s="4"/>
      <c r="W1" s="4"/>
      <c r="X1" s="4"/>
      <c r="Y1" s="91"/>
    </row>
    <row r="2" spans="1:25">
      <c r="A2" s="6" t="s">
        <v>1</v>
      </c>
      <c r="B2" s="7"/>
      <c r="C2" s="8" t="s">
        <v>2</v>
      </c>
      <c r="D2" s="9"/>
      <c r="E2" s="9"/>
      <c r="F2" s="10" t="s">
        <v>3</v>
      </c>
      <c r="G2" s="10"/>
      <c r="H2" s="10"/>
      <c r="I2" s="61" t="s">
        <v>4</v>
      </c>
      <c r="J2" s="62"/>
      <c r="K2" s="62"/>
      <c r="L2" s="63"/>
      <c r="M2" s="61" t="s">
        <v>5</v>
      </c>
      <c r="N2" s="62"/>
      <c r="O2" s="62"/>
      <c r="P2" s="63"/>
      <c r="Q2" s="61" t="s">
        <v>6</v>
      </c>
      <c r="R2" s="62"/>
      <c r="S2" s="62"/>
      <c r="T2" s="63"/>
      <c r="U2" s="61" t="s">
        <v>7</v>
      </c>
      <c r="V2" s="62"/>
      <c r="W2" s="62"/>
      <c r="X2" s="63"/>
      <c r="Y2" s="92" t="s">
        <v>8</v>
      </c>
    </row>
    <row r="3" spans="1:25">
      <c r="A3" s="11"/>
      <c r="B3" s="12"/>
      <c r="C3" s="13"/>
      <c r="D3" s="13"/>
      <c r="E3" s="13"/>
      <c r="F3" s="14">
        <v>5</v>
      </c>
      <c r="G3" s="15"/>
      <c r="H3" s="16"/>
      <c r="I3" s="64" t="s">
        <v>9</v>
      </c>
      <c r="J3" s="65"/>
      <c r="K3" s="65"/>
      <c r="L3" s="66"/>
      <c r="M3" s="67">
        <f>Y12+W3*Y13</f>
        <v>851.642064959717</v>
      </c>
      <c r="N3" s="68"/>
      <c r="O3" s="68"/>
      <c r="P3" s="69"/>
      <c r="Q3" s="70">
        <f>W5*Y13</f>
        <v>9.86420218505859</v>
      </c>
      <c r="R3" s="71"/>
      <c r="S3" s="71"/>
      <c r="T3" s="72"/>
      <c r="U3" s="73" t="s">
        <v>10</v>
      </c>
      <c r="V3" s="74"/>
      <c r="W3" s="75">
        <v>0.577</v>
      </c>
      <c r="X3" s="76"/>
      <c r="Y3" s="93" t="s">
        <v>39</v>
      </c>
    </row>
    <row r="4" spans="1:25">
      <c r="A4" s="17" t="s">
        <v>13</v>
      </c>
      <c r="B4" s="18"/>
      <c r="C4" s="19" t="s">
        <v>14</v>
      </c>
      <c r="D4" s="13"/>
      <c r="E4" s="13"/>
      <c r="F4" s="20" t="s">
        <v>15</v>
      </c>
      <c r="G4" s="20"/>
      <c r="H4" s="20"/>
      <c r="I4" s="64" t="s">
        <v>16</v>
      </c>
      <c r="J4" s="65"/>
      <c r="K4" s="65"/>
      <c r="L4" s="66"/>
      <c r="M4" s="67">
        <f>Y12</f>
        <v>848.94970703125</v>
      </c>
      <c r="N4" s="68"/>
      <c r="O4" s="68"/>
      <c r="P4" s="69"/>
      <c r="Q4" s="70">
        <f>Y13</f>
        <v>4.66613159179687</v>
      </c>
      <c r="R4" s="71"/>
      <c r="S4" s="71"/>
      <c r="T4" s="72"/>
      <c r="U4" s="73" t="s">
        <v>17</v>
      </c>
      <c r="V4" s="74"/>
      <c r="W4" s="75" t="s">
        <v>18</v>
      </c>
      <c r="X4" s="76"/>
      <c r="Y4" s="94" t="s">
        <v>19</v>
      </c>
    </row>
    <row r="5" ht="16.5" customHeight="1" spans="1:25">
      <c r="A5" s="17"/>
      <c r="B5" s="18"/>
      <c r="C5" s="13"/>
      <c r="D5" s="13"/>
      <c r="E5" s="13"/>
      <c r="F5" s="21">
        <v>20</v>
      </c>
      <c r="G5" s="22"/>
      <c r="H5" s="23"/>
      <c r="I5" s="64" t="s">
        <v>20</v>
      </c>
      <c r="J5" s="65"/>
      <c r="K5" s="65"/>
      <c r="L5" s="66"/>
      <c r="M5" s="67">
        <f>Y12-W3*Y13</f>
        <v>846.257349102783</v>
      </c>
      <c r="N5" s="68"/>
      <c r="O5" s="68"/>
      <c r="P5" s="69"/>
      <c r="Q5" s="73" t="s">
        <v>18</v>
      </c>
      <c r="R5" s="77"/>
      <c r="S5" s="77"/>
      <c r="T5" s="74"/>
      <c r="U5" s="73" t="s">
        <v>21</v>
      </c>
      <c r="V5" s="74"/>
      <c r="W5" s="78">
        <v>2.114</v>
      </c>
      <c r="X5" s="79"/>
      <c r="Y5" s="95" t="s">
        <v>22</v>
      </c>
    </row>
    <row r="6" customHeight="1" spans="1:25">
      <c r="A6" s="24" t="s">
        <v>24</v>
      </c>
      <c r="B6" s="20"/>
      <c r="C6" s="25" t="s">
        <v>25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80">
        <v>20</v>
      </c>
      <c r="W6" s="81"/>
      <c r="X6" s="82"/>
      <c r="Y6" s="96"/>
    </row>
    <row r="7" ht="15.75" customHeight="1" spans="1:25">
      <c r="A7" s="26" t="s">
        <v>26</v>
      </c>
      <c r="B7" s="27">
        <v>1</v>
      </c>
      <c r="C7" s="29">
        <v>848.565673828125</v>
      </c>
      <c r="D7" s="29">
        <v>851.45263671875</v>
      </c>
      <c r="E7" s="29">
        <v>849.237060546875</v>
      </c>
      <c r="F7" s="29">
        <v>850.177001953125</v>
      </c>
      <c r="G7" s="29">
        <v>849.639892578125</v>
      </c>
      <c r="H7" s="29">
        <v>850.579833984375</v>
      </c>
      <c r="I7" s="29">
        <v>849.908447265625</v>
      </c>
      <c r="J7" s="29">
        <v>848.6328125</v>
      </c>
      <c r="K7" s="29">
        <v>846.551513671875</v>
      </c>
      <c r="L7" s="29">
        <v>847.894287109375</v>
      </c>
      <c r="M7" s="29">
        <v>847.96142578125</v>
      </c>
      <c r="N7" s="29">
        <v>846.551513671875</v>
      </c>
      <c r="O7" s="29">
        <v>846.484375</v>
      </c>
      <c r="P7" s="29">
        <v>849.639892578125</v>
      </c>
      <c r="Q7" s="29">
        <v>850.445556640625</v>
      </c>
      <c r="R7" s="29">
        <v>849.975646972656</v>
      </c>
      <c r="S7" s="29">
        <v>849.639892578125</v>
      </c>
      <c r="T7" s="29">
        <v>848.834228515625</v>
      </c>
      <c r="U7" s="29">
        <v>850.78125</v>
      </c>
      <c r="V7" s="83">
        <v>850.91552734375</v>
      </c>
      <c r="W7" s="84" t="s">
        <v>27</v>
      </c>
      <c r="X7" s="85"/>
      <c r="Y7" s="97"/>
    </row>
    <row r="8" ht="15.75" customHeight="1" spans="1:25">
      <c r="A8" s="26"/>
      <c r="B8" s="27">
        <v>2</v>
      </c>
      <c r="C8" s="29">
        <v>844.73876953125</v>
      </c>
      <c r="D8" s="29">
        <v>848.22998046875</v>
      </c>
      <c r="E8" s="29">
        <v>846.685791015625</v>
      </c>
      <c r="F8" s="29">
        <v>849.57275390625</v>
      </c>
      <c r="G8" s="29">
        <v>852.459716796875</v>
      </c>
      <c r="H8" s="29">
        <v>850.10986328125</v>
      </c>
      <c r="I8" s="29">
        <v>850.91552734375</v>
      </c>
      <c r="J8" s="29">
        <v>849.84130859375</v>
      </c>
      <c r="K8" s="29">
        <v>849.169921875</v>
      </c>
      <c r="L8" s="29">
        <v>848.297119140625</v>
      </c>
      <c r="M8" s="29">
        <v>848.565673828125</v>
      </c>
      <c r="N8" s="29">
        <v>848.364196777344</v>
      </c>
      <c r="O8" s="29">
        <v>852.79541015625</v>
      </c>
      <c r="P8" s="29">
        <v>852.79541015625</v>
      </c>
      <c r="Q8" s="29">
        <v>853.466796875</v>
      </c>
      <c r="R8" s="29">
        <v>850.579833984375</v>
      </c>
      <c r="S8" s="29">
        <v>848.76708984375</v>
      </c>
      <c r="T8" s="29">
        <v>845.880126953125</v>
      </c>
      <c r="U8" s="29">
        <v>844.873046875</v>
      </c>
      <c r="V8" s="83">
        <v>845.611572265625</v>
      </c>
      <c r="W8" s="84" t="s">
        <v>28</v>
      </c>
      <c r="X8" s="85"/>
      <c r="Y8" s="97"/>
    </row>
    <row r="9" ht="15.75" customHeight="1" spans="1:25">
      <c r="A9" s="26"/>
      <c r="B9" s="27">
        <v>3</v>
      </c>
      <c r="C9" s="29">
        <v>848.095703125</v>
      </c>
      <c r="D9" s="29">
        <v>848.49853515625</v>
      </c>
      <c r="E9" s="29">
        <v>848.699951171875</v>
      </c>
      <c r="F9" s="29">
        <v>847.625732421875</v>
      </c>
      <c r="G9" s="29">
        <v>850.177001953125</v>
      </c>
      <c r="H9" s="29">
        <v>849.102783203125</v>
      </c>
      <c r="I9" s="29">
        <v>851.922607421875</v>
      </c>
      <c r="J9" s="29">
        <v>850.64697265625</v>
      </c>
      <c r="K9" s="29">
        <v>849.975646972656</v>
      </c>
      <c r="L9" s="29">
        <v>851.519775390625</v>
      </c>
      <c r="M9" s="29">
        <v>848.6328125</v>
      </c>
      <c r="N9" s="29">
        <v>846.484375</v>
      </c>
      <c r="O9" s="29">
        <v>846.417236328125</v>
      </c>
      <c r="P9" s="29">
        <v>847.96142578125</v>
      </c>
      <c r="Q9" s="29">
        <v>847.491455078125</v>
      </c>
      <c r="R9" s="29">
        <v>844.000244140625</v>
      </c>
      <c r="S9" s="29">
        <v>845.947265625</v>
      </c>
      <c r="T9" s="29">
        <v>848.162841796875</v>
      </c>
      <c r="U9" s="29">
        <v>848.49853515625</v>
      </c>
      <c r="V9" s="83">
        <v>849.639892578125</v>
      </c>
      <c r="W9" s="84" t="s">
        <v>29</v>
      </c>
      <c r="X9" s="85"/>
      <c r="Y9" s="97"/>
    </row>
    <row r="10" ht="15.75" customHeight="1" spans="1:28">
      <c r="A10" s="26"/>
      <c r="B10" s="27">
        <v>4</v>
      </c>
      <c r="C10" s="29">
        <v>849.57275390625</v>
      </c>
      <c r="D10" s="29">
        <v>847.42431640625</v>
      </c>
      <c r="E10" s="29">
        <v>848.49853515625</v>
      </c>
      <c r="F10" s="29">
        <v>849.237060546875</v>
      </c>
      <c r="G10" s="29">
        <v>848.22998046875</v>
      </c>
      <c r="H10" s="29">
        <v>847.894287109375</v>
      </c>
      <c r="I10" s="29">
        <v>848.968505859375</v>
      </c>
      <c r="J10" s="29">
        <v>849.102783203125</v>
      </c>
      <c r="K10" s="29">
        <v>847.55859375</v>
      </c>
      <c r="L10" s="29">
        <v>846.35009765625</v>
      </c>
      <c r="M10" s="29">
        <v>845.343017578125</v>
      </c>
      <c r="N10" s="29">
        <v>847.760009765625</v>
      </c>
      <c r="O10" s="29">
        <v>847.15576171875</v>
      </c>
      <c r="P10" s="29">
        <v>846.215759277344</v>
      </c>
      <c r="Q10" s="29">
        <v>846.08154296875</v>
      </c>
      <c r="R10" s="29">
        <v>847.088623046875</v>
      </c>
      <c r="S10" s="29">
        <v>849.371337890625</v>
      </c>
      <c r="T10" s="29">
        <v>850.311279296875</v>
      </c>
      <c r="U10" s="29">
        <v>851.385498046875</v>
      </c>
      <c r="V10" s="83">
        <v>850.848388671875</v>
      </c>
      <c r="W10" s="86"/>
      <c r="X10" s="87"/>
      <c r="Y10" s="98"/>
      <c r="Z10" s="99"/>
      <c r="AA10" s="99"/>
      <c r="AB10" s="99"/>
    </row>
    <row r="11" ht="15.75" customHeight="1" spans="1:28">
      <c r="A11" s="26"/>
      <c r="B11" s="27">
        <v>5</v>
      </c>
      <c r="C11" s="29">
        <v>850.042724609375</v>
      </c>
      <c r="D11" s="29">
        <v>847.15576171875</v>
      </c>
      <c r="E11" s="29">
        <v>849.438415527344</v>
      </c>
      <c r="F11" s="29">
        <v>847.894287109375</v>
      </c>
      <c r="G11" s="29">
        <v>850.78125</v>
      </c>
      <c r="H11" s="29">
        <v>851.318359375</v>
      </c>
      <c r="I11" s="29">
        <v>848.901428222656</v>
      </c>
      <c r="J11" s="29">
        <v>849.03564453125</v>
      </c>
      <c r="K11" s="29">
        <v>851.45263671875</v>
      </c>
      <c r="L11" s="29">
        <v>849.975646972656</v>
      </c>
      <c r="M11" s="29">
        <v>850.37841796875</v>
      </c>
      <c r="N11" s="29">
        <v>849.438415527344</v>
      </c>
      <c r="O11" s="29">
        <v>848.431396484375</v>
      </c>
      <c r="P11" s="29">
        <v>849.102783203125</v>
      </c>
      <c r="Q11" s="29">
        <v>851.18408203125</v>
      </c>
      <c r="R11" s="29">
        <v>849.774169921875</v>
      </c>
      <c r="S11" s="29">
        <v>849.908447265625</v>
      </c>
      <c r="T11" s="29">
        <v>850.311279296875</v>
      </c>
      <c r="U11" s="29">
        <v>849.505615234375</v>
      </c>
      <c r="V11" s="83">
        <v>851.45263671875</v>
      </c>
      <c r="W11" s="88" t="s">
        <v>30</v>
      </c>
      <c r="X11" s="89"/>
      <c r="Y11" s="100"/>
      <c r="Z11" s="99"/>
      <c r="AA11" s="101"/>
      <c r="AB11" s="101"/>
    </row>
    <row r="12" customHeight="1" spans="1:28">
      <c r="A12" s="30" t="s">
        <v>31</v>
      </c>
      <c r="B12" s="31"/>
      <c r="C12" s="32">
        <f t="shared" ref="C12:V12" si="0">SUM(C7:C11)/5</f>
        <v>848.203125</v>
      </c>
      <c r="D12" s="32">
        <f t="shared" si="0"/>
        <v>848.55224609375</v>
      </c>
      <c r="E12" s="32">
        <f t="shared" si="0"/>
        <v>848.511950683594</v>
      </c>
      <c r="F12" s="32">
        <f t="shared" si="0"/>
        <v>848.9013671875</v>
      </c>
      <c r="G12" s="32">
        <f t="shared" si="0"/>
        <v>850.257568359375</v>
      </c>
      <c r="H12" s="32">
        <f t="shared" si="0"/>
        <v>849.801025390625</v>
      </c>
      <c r="I12" s="32">
        <f t="shared" si="0"/>
        <v>850.123303222656</v>
      </c>
      <c r="J12" s="32">
        <f t="shared" si="0"/>
        <v>849.451904296875</v>
      </c>
      <c r="K12" s="32">
        <f t="shared" si="0"/>
        <v>848.941662597656</v>
      </c>
      <c r="L12" s="32">
        <f t="shared" si="0"/>
        <v>848.807385253906</v>
      </c>
      <c r="M12" s="32">
        <f t="shared" si="0"/>
        <v>848.17626953125</v>
      </c>
      <c r="N12" s="32">
        <f t="shared" si="0"/>
        <v>847.719702148437</v>
      </c>
      <c r="O12" s="32">
        <f t="shared" si="0"/>
        <v>848.2568359375</v>
      </c>
      <c r="P12" s="32">
        <f t="shared" si="0"/>
        <v>849.143054199219</v>
      </c>
      <c r="Q12" s="32">
        <f t="shared" si="0"/>
        <v>849.73388671875</v>
      </c>
      <c r="R12" s="32">
        <f t="shared" si="0"/>
        <v>848.283703613281</v>
      </c>
      <c r="S12" s="32">
        <f t="shared" si="0"/>
        <v>848.726806640625</v>
      </c>
      <c r="T12" s="32">
        <f t="shared" si="0"/>
        <v>848.699951171875</v>
      </c>
      <c r="U12" s="32">
        <f t="shared" si="0"/>
        <v>849.0087890625</v>
      </c>
      <c r="V12" s="32">
        <f t="shared" si="0"/>
        <v>849.693603515625</v>
      </c>
      <c r="W12" s="90" t="s">
        <v>32</v>
      </c>
      <c r="X12" s="90"/>
      <c r="Y12" s="102">
        <f>SUM(C12:V12)/20</f>
        <v>848.94970703125</v>
      </c>
      <c r="Z12" s="99"/>
      <c r="AA12" s="99"/>
      <c r="AB12" s="99"/>
    </row>
    <row r="13" customHeight="1" spans="1:25">
      <c r="A13" s="33" t="s">
        <v>33</v>
      </c>
      <c r="B13" s="34"/>
      <c r="C13" s="32">
        <f t="shared" ref="C13:V13" si="1">MAX(C7:C11)-MIN(C7:C11)</f>
        <v>5.303955078125</v>
      </c>
      <c r="D13" s="32">
        <f t="shared" si="1"/>
        <v>4.296875</v>
      </c>
      <c r="E13" s="32">
        <f t="shared" si="1"/>
        <v>2.75262451171875</v>
      </c>
      <c r="F13" s="32">
        <f t="shared" si="1"/>
        <v>2.55126953125</v>
      </c>
      <c r="G13" s="32">
        <f t="shared" si="1"/>
        <v>4.229736328125</v>
      </c>
      <c r="H13" s="32">
        <f t="shared" si="1"/>
        <v>3.424072265625</v>
      </c>
      <c r="I13" s="32">
        <f t="shared" si="1"/>
        <v>3.02117919921875</v>
      </c>
      <c r="J13" s="32">
        <f t="shared" si="1"/>
        <v>2.01416015625</v>
      </c>
      <c r="K13" s="32">
        <f t="shared" si="1"/>
        <v>4.901123046875</v>
      </c>
      <c r="L13" s="32">
        <f t="shared" si="1"/>
        <v>5.169677734375</v>
      </c>
      <c r="M13" s="32">
        <f t="shared" si="1"/>
        <v>5.035400390625</v>
      </c>
      <c r="N13" s="32">
        <f t="shared" si="1"/>
        <v>2.95404052734375</v>
      </c>
      <c r="O13" s="32">
        <f t="shared" si="1"/>
        <v>6.378173828125</v>
      </c>
      <c r="P13" s="32">
        <f t="shared" si="1"/>
        <v>6.57965087890625</v>
      </c>
      <c r="Q13" s="32">
        <f t="shared" si="1"/>
        <v>7.38525390625</v>
      </c>
      <c r="R13" s="32">
        <f t="shared" si="1"/>
        <v>6.57958984375</v>
      </c>
      <c r="S13" s="32">
        <f t="shared" si="1"/>
        <v>3.961181640625</v>
      </c>
      <c r="T13" s="32">
        <f t="shared" si="1"/>
        <v>4.43115234375</v>
      </c>
      <c r="U13" s="32">
        <f t="shared" si="1"/>
        <v>6.512451171875</v>
      </c>
      <c r="V13" s="32">
        <f t="shared" si="1"/>
        <v>5.841064453125</v>
      </c>
      <c r="W13" s="90" t="s">
        <v>33</v>
      </c>
      <c r="X13" s="90"/>
      <c r="Y13" s="102">
        <f>SUM(C13:V13)/20</f>
        <v>4.66613159179687</v>
      </c>
    </row>
    <row r="14" customHeight="1" spans="1: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03"/>
    </row>
    <row r="15" customHeight="1" spans="1:27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03"/>
      <c r="AA15" s="99"/>
    </row>
    <row r="16" customHeight="1" spans="1:2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03"/>
      <c r="AA16" s="104"/>
    </row>
    <row r="17" customHeight="1" spans="1:27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03"/>
      <c r="AA17" s="99"/>
    </row>
    <row r="18" customHeight="1" spans="1: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03"/>
    </row>
    <row r="19" customHeight="1" spans="1: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03"/>
    </row>
    <row r="20" customHeight="1" spans="1: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03"/>
    </row>
    <row r="21" customHeight="1" spans="1: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103"/>
    </row>
    <row r="22" customHeight="1" spans="1: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103"/>
    </row>
    <row r="23" customHeight="1" spans="1: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103"/>
    </row>
    <row r="24" customHeight="1" spans="1: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103"/>
    </row>
    <row r="25" customHeight="1" spans="1: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03"/>
    </row>
    <row r="26" customHeight="1" spans="1: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103"/>
    </row>
    <row r="27" customHeight="1" spans="1: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103"/>
    </row>
    <row r="28" customHeight="1" spans="1: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03"/>
    </row>
    <row r="29" customHeight="1" spans="1: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03"/>
    </row>
    <row r="30" customHeight="1" spans="1: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103"/>
    </row>
    <row r="31" customHeight="1" spans="1:25">
      <c r="A31" s="37" t="s">
        <v>34</v>
      </c>
      <c r="B31" s="38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05"/>
    </row>
    <row r="32" customHeight="1" spans="1:25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06"/>
    </row>
    <row r="33" customHeight="1" spans="1:25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07"/>
    </row>
    <row r="34" s="1" customFormat="1" customHeight="1" spans="1:1">
      <c r="A34" s="49"/>
    </row>
    <row r="35" s="1" customFormat="1" customHeight="1" spans="1:3">
      <c r="A35" s="50" t="s">
        <v>32</v>
      </c>
      <c r="B35" s="50"/>
      <c r="C35" s="50"/>
    </row>
    <row r="36" s="1" customFormat="1" customHeight="1" spans="1:25">
      <c r="A36" s="49" t="s">
        <v>35</v>
      </c>
      <c r="B36" s="49"/>
      <c r="C36" s="51">
        <f t="shared" ref="C36:V36" si="2">$M$3</f>
        <v>851.642064959717</v>
      </c>
      <c r="D36" s="51">
        <f t="shared" si="2"/>
        <v>851.642064959717</v>
      </c>
      <c r="E36" s="51">
        <f t="shared" si="2"/>
        <v>851.642064959717</v>
      </c>
      <c r="F36" s="51">
        <f t="shared" si="2"/>
        <v>851.642064959717</v>
      </c>
      <c r="G36" s="51">
        <f t="shared" si="2"/>
        <v>851.642064959717</v>
      </c>
      <c r="H36" s="51">
        <f t="shared" si="2"/>
        <v>851.642064959717</v>
      </c>
      <c r="I36" s="51">
        <f t="shared" si="2"/>
        <v>851.642064959717</v>
      </c>
      <c r="J36" s="51">
        <f t="shared" si="2"/>
        <v>851.642064959717</v>
      </c>
      <c r="K36" s="51">
        <f t="shared" si="2"/>
        <v>851.642064959717</v>
      </c>
      <c r="L36" s="51">
        <f t="shared" si="2"/>
        <v>851.642064959717</v>
      </c>
      <c r="M36" s="51">
        <f t="shared" si="2"/>
        <v>851.642064959717</v>
      </c>
      <c r="N36" s="51">
        <f t="shared" si="2"/>
        <v>851.642064959717</v>
      </c>
      <c r="O36" s="51">
        <f t="shared" si="2"/>
        <v>851.642064959717</v>
      </c>
      <c r="P36" s="51">
        <f t="shared" si="2"/>
        <v>851.642064959717</v>
      </c>
      <c r="Q36" s="51">
        <f t="shared" si="2"/>
        <v>851.642064959717</v>
      </c>
      <c r="R36" s="51">
        <f t="shared" si="2"/>
        <v>851.642064959717</v>
      </c>
      <c r="S36" s="51">
        <f t="shared" si="2"/>
        <v>851.642064959717</v>
      </c>
      <c r="T36" s="51">
        <f t="shared" si="2"/>
        <v>851.642064959717</v>
      </c>
      <c r="U36" s="51">
        <f t="shared" si="2"/>
        <v>851.642064959717</v>
      </c>
      <c r="V36" s="51">
        <f t="shared" si="2"/>
        <v>851.642064959717</v>
      </c>
      <c r="W36" s="55"/>
      <c r="X36" s="55"/>
      <c r="Y36" s="55"/>
    </row>
    <row r="37" s="1" customFormat="1" customHeight="1" spans="1:25">
      <c r="A37" s="49" t="s">
        <v>36</v>
      </c>
      <c r="B37" s="49"/>
      <c r="C37" s="51">
        <f t="shared" ref="C37:V37" si="3">$M$4</f>
        <v>848.94970703125</v>
      </c>
      <c r="D37" s="51">
        <f t="shared" si="3"/>
        <v>848.94970703125</v>
      </c>
      <c r="E37" s="51">
        <f t="shared" si="3"/>
        <v>848.94970703125</v>
      </c>
      <c r="F37" s="51">
        <f t="shared" si="3"/>
        <v>848.94970703125</v>
      </c>
      <c r="G37" s="51">
        <f t="shared" si="3"/>
        <v>848.94970703125</v>
      </c>
      <c r="H37" s="51">
        <f t="shared" si="3"/>
        <v>848.94970703125</v>
      </c>
      <c r="I37" s="51">
        <f t="shared" si="3"/>
        <v>848.94970703125</v>
      </c>
      <c r="J37" s="51">
        <f t="shared" si="3"/>
        <v>848.94970703125</v>
      </c>
      <c r="K37" s="51">
        <f t="shared" si="3"/>
        <v>848.94970703125</v>
      </c>
      <c r="L37" s="51">
        <f t="shared" si="3"/>
        <v>848.94970703125</v>
      </c>
      <c r="M37" s="51">
        <f t="shared" si="3"/>
        <v>848.94970703125</v>
      </c>
      <c r="N37" s="51">
        <f t="shared" si="3"/>
        <v>848.94970703125</v>
      </c>
      <c r="O37" s="51">
        <f t="shared" si="3"/>
        <v>848.94970703125</v>
      </c>
      <c r="P37" s="51">
        <f t="shared" si="3"/>
        <v>848.94970703125</v>
      </c>
      <c r="Q37" s="51">
        <f t="shared" si="3"/>
        <v>848.94970703125</v>
      </c>
      <c r="R37" s="51">
        <f t="shared" si="3"/>
        <v>848.94970703125</v>
      </c>
      <c r="S37" s="51">
        <f t="shared" si="3"/>
        <v>848.94970703125</v>
      </c>
      <c r="T37" s="51">
        <f t="shared" si="3"/>
        <v>848.94970703125</v>
      </c>
      <c r="U37" s="51">
        <f t="shared" si="3"/>
        <v>848.94970703125</v>
      </c>
      <c r="V37" s="51">
        <f t="shared" si="3"/>
        <v>848.94970703125</v>
      </c>
      <c r="W37" s="55"/>
      <c r="X37" s="55"/>
      <c r="Y37" s="55"/>
    </row>
    <row r="38" s="1" customFormat="1" customHeight="1" spans="1:25">
      <c r="A38" s="52" t="s">
        <v>37</v>
      </c>
      <c r="B38" s="52"/>
      <c r="C38" s="53">
        <f t="shared" ref="C38:V38" si="4">$M$5</f>
        <v>846.257349102783</v>
      </c>
      <c r="D38" s="53">
        <f t="shared" si="4"/>
        <v>846.257349102783</v>
      </c>
      <c r="E38" s="53">
        <f t="shared" si="4"/>
        <v>846.257349102783</v>
      </c>
      <c r="F38" s="53">
        <f t="shared" si="4"/>
        <v>846.257349102783</v>
      </c>
      <c r="G38" s="53">
        <f t="shared" si="4"/>
        <v>846.257349102783</v>
      </c>
      <c r="H38" s="53">
        <f t="shared" si="4"/>
        <v>846.257349102783</v>
      </c>
      <c r="I38" s="53">
        <f t="shared" si="4"/>
        <v>846.257349102783</v>
      </c>
      <c r="J38" s="53">
        <f t="shared" si="4"/>
        <v>846.257349102783</v>
      </c>
      <c r="K38" s="53">
        <f t="shared" si="4"/>
        <v>846.257349102783</v>
      </c>
      <c r="L38" s="53">
        <f t="shared" si="4"/>
        <v>846.257349102783</v>
      </c>
      <c r="M38" s="53">
        <f t="shared" si="4"/>
        <v>846.257349102783</v>
      </c>
      <c r="N38" s="53">
        <f t="shared" si="4"/>
        <v>846.257349102783</v>
      </c>
      <c r="O38" s="53">
        <f t="shared" si="4"/>
        <v>846.257349102783</v>
      </c>
      <c r="P38" s="53">
        <f t="shared" si="4"/>
        <v>846.257349102783</v>
      </c>
      <c r="Q38" s="53">
        <f t="shared" si="4"/>
        <v>846.257349102783</v>
      </c>
      <c r="R38" s="53">
        <f t="shared" si="4"/>
        <v>846.257349102783</v>
      </c>
      <c r="S38" s="53">
        <f t="shared" si="4"/>
        <v>846.257349102783</v>
      </c>
      <c r="T38" s="53">
        <f t="shared" si="4"/>
        <v>846.257349102783</v>
      </c>
      <c r="U38" s="53">
        <f t="shared" si="4"/>
        <v>846.257349102783</v>
      </c>
      <c r="V38" s="53">
        <f t="shared" si="4"/>
        <v>846.257349102783</v>
      </c>
      <c r="W38" s="55"/>
      <c r="X38" s="55"/>
      <c r="Y38" s="55"/>
    </row>
    <row r="39" s="1" customFormat="1" customHeight="1" spans="1:25">
      <c r="A39" s="50" t="s">
        <v>33</v>
      </c>
      <c r="B39" s="5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55"/>
      <c r="Y39" s="55"/>
    </row>
    <row r="40" s="1" customFormat="1" customHeight="1" spans="1:25">
      <c r="A40" s="49" t="s">
        <v>35</v>
      </c>
      <c r="B40" s="49"/>
      <c r="C40" s="51">
        <f t="shared" ref="C40:V40" si="5">$Q$3</f>
        <v>9.86420218505859</v>
      </c>
      <c r="D40" s="51">
        <f t="shared" si="5"/>
        <v>9.86420218505859</v>
      </c>
      <c r="E40" s="51">
        <f t="shared" si="5"/>
        <v>9.86420218505859</v>
      </c>
      <c r="F40" s="51">
        <f t="shared" si="5"/>
        <v>9.86420218505859</v>
      </c>
      <c r="G40" s="51">
        <f t="shared" si="5"/>
        <v>9.86420218505859</v>
      </c>
      <c r="H40" s="51">
        <f t="shared" si="5"/>
        <v>9.86420218505859</v>
      </c>
      <c r="I40" s="51">
        <f t="shared" si="5"/>
        <v>9.86420218505859</v>
      </c>
      <c r="J40" s="51">
        <f t="shared" si="5"/>
        <v>9.86420218505859</v>
      </c>
      <c r="K40" s="51">
        <f t="shared" si="5"/>
        <v>9.86420218505859</v>
      </c>
      <c r="L40" s="51">
        <f t="shared" si="5"/>
        <v>9.86420218505859</v>
      </c>
      <c r="M40" s="51">
        <f t="shared" si="5"/>
        <v>9.86420218505859</v>
      </c>
      <c r="N40" s="51">
        <f t="shared" si="5"/>
        <v>9.86420218505859</v>
      </c>
      <c r="O40" s="51">
        <f t="shared" si="5"/>
        <v>9.86420218505859</v>
      </c>
      <c r="P40" s="51">
        <f t="shared" si="5"/>
        <v>9.86420218505859</v>
      </c>
      <c r="Q40" s="51">
        <f t="shared" si="5"/>
        <v>9.86420218505859</v>
      </c>
      <c r="R40" s="51">
        <f t="shared" si="5"/>
        <v>9.86420218505859</v>
      </c>
      <c r="S40" s="51">
        <f t="shared" si="5"/>
        <v>9.86420218505859</v>
      </c>
      <c r="T40" s="51">
        <f t="shared" si="5"/>
        <v>9.86420218505859</v>
      </c>
      <c r="U40" s="51">
        <f t="shared" si="5"/>
        <v>9.86420218505859</v>
      </c>
      <c r="V40" s="51">
        <f t="shared" si="5"/>
        <v>9.86420218505859</v>
      </c>
      <c r="W40" s="55"/>
      <c r="X40" s="55"/>
      <c r="Y40" s="55"/>
    </row>
    <row r="41" s="1" customFormat="1" spans="1:25">
      <c r="A41" s="49" t="s">
        <v>36</v>
      </c>
      <c r="B41" s="49"/>
      <c r="C41" s="51">
        <f t="shared" ref="C41:V41" si="6">$Q$4</f>
        <v>4.66613159179687</v>
      </c>
      <c r="D41" s="51">
        <f t="shared" si="6"/>
        <v>4.66613159179687</v>
      </c>
      <c r="E41" s="51">
        <f t="shared" si="6"/>
        <v>4.66613159179687</v>
      </c>
      <c r="F41" s="51">
        <f t="shared" si="6"/>
        <v>4.66613159179687</v>
      </c>
      <c r="G41" s="51">
        <f t="shared" si="6"/>
        <v>4.66613159179687</v>
      </c>
      <c r="H41" s="51">
        <f t="shared" si="6"/>
        <v>4.66613159179687</v>
      </c>
      <c r="I41" s="51">
        <f t="shared" si="6"/>
        <v>4.66613159179687</v>
      </c>
      <c r="J41" s="51">
        <f t="shared" si="6"/>
        <v>4.66613159179687</v>
      </c>
      <c r="K41" s="51">
        <f t="shared" si="6"/>
        <v>4.66613159179687</v>
      </c>
      <c r="L41" s="51">
        <f t="shared" si="6"/>
        <v>4.66613159179687</v>
      </c>
      <c r="M41" s="51">
        <f t="shared" si="6"/>
        <v>4.66613159179687</v>
      </c>
      <c r="N41" s="51">
        <f t="shared" si="6"/>
        <v>4.66613159179687</v>
      </c>
      <c r="O41" s="51">
        <f t="shared" si="6"/>
        <v>4.66613159179687</v>
      </c>
      <c r="P41" s="51">
        <f t="shared" si="6"/>
        <v>4.66613159179687</v>
      </c>
      <c r="Q41" s="51">
        <f t="shared" si="6"/>
        <v>4.66613159179687</v>
      </c>
      <c r="R41" s="51">
        <f t="shared" si="6"/>
        <v>4.66613159179687</v>
      </c>
      <c r="S41" s="51">
        <f t="shared" si="6"/>
        <v>4.66613159179687</v>
      </c>
      <c r="T41" s="51">
        <f t="shared" si="6"/>
        <v>4.66613159179687</v>
      </c>
      <c r="U41" s="51">
        <f t="shared" si="6"/>
        <v>4.66613159179687</v>
      </c>
      <c r="V41" s="51">
        <f t="shared" si="6"/>
        <v>4.66613159179687</v>
      </c>
      <c r="W41" s="55"/>
      <c r="X41" s="55"/>
      <c r="Y41" s="55"/>
    </row>
    <row r="42" s="1" customFormat="1" spans="1:25">
      <c r="A42" s="49"/>
      <c r="B42" s="49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="1" customFormat="1" spans="4:25"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22">
      <c r="C47" s="56">
        <v>1</v>
      </c>
      <c r="D47" s="56">
        <v>2</v>
      </c>
      <c r="E47" s="56">
        <v>3</v>
      </c>
      <c r="F47" s="56">
        <v>4</v>
      </c>
      <c r="G47" s="56">
        <v>5</v>
      </c>
      <c r="H47" s="56">
        <v>6</v>
      </c>
      <c r="I47" s="56">
        <v>7</v>
      </c>
      <c r="J47" s="56">
        <v>8</v>
      </c>
      <c r="K47" s="56">
        <v>9</v>
      </c>
      <c r="L47" s="56">
        <v>10</v>
      </c>
      <c r="M47" s="56">
        <v>11</v>
      </c>
      <c r="N47" s="56">
        <v>12</v>
      </c>
      <c r="O47" s="56">
        <v>13</v>
      </c>
      <c r="P47" s="56">
        <v>14</v>
      </c>
      <c r="Q47" s="56">
        <v>15</v>
      </c>
      <c r="R47" s="56">
        <v>16</v>
      </c>
      <c r="S47" s="56">
        <v>17</v>
      </c>
      <c r="T47" s="56">
        <v>18</v>
      </c>
      <c r="U47" s="56">
        <v>19</v>
      </c>
      <c r="V47" s="56">
        <v>20</v>
      </c>
    </row>
    <row r="48" spans="2:3">
      <c r="B48" s="2" t="e">
        <f>taginfo("ncic","XSB_XX2_TISA-31127A","FN_TAGNOTE")</f>
        <v>#NAME?</v>
      </c>
      <c r="C48" s="57" t="s">
        <v>38</v>
      </c>
    </row>
    <row r="49" spans="3:22">
      <c r="C49" s="58" t="e">
        <f>taghistory("ncic","XSB_XX2_TISA-31127A","2022/5/10 ",C54)</f>
        <v>#NAME?</v>
      </c>
      <c r="D49" s="58" t="e">
        <f>taghistory("ncic","XSB_XX2_TISA-31127A","2022/5/10 ",D54)</f>
        <v>#NAME?</v>
      </c>
      <c r="E49" s="58" t="e">
        <f>taghistory("ncic","XSB_XX2_TISA-31127A","2022/5/10 ",E54)</f>
        <v>#NAME?</v>
      </c>
      <c r="F49" s="58" t="e">
        <f>taghistory("ncic","XSB_XX2_TISA-31127A","2022/5/10 ",F54)</f>
        <v>#NAME?</v>
      </c>
      <c r="G49" s="58" t="e">
        <f>taghistory("ncic","XSB_XX2_TISA-31127A","2022/5/10 ",G54)</f>
        <v>#NAME?</v>
      </c>
      <c r="H49" s="58" t="e">
        <f>taghistory("ncic","XSB_XX2_TISA-31127A","2022/5/10 ",H54)</f>
        <v>#NAME?</v>
      </c>
      <c r="I49" s="58" t="e">
        <f>taghistory("ncic","XSB_XX2_TISA-31127A","2022/5/10 ",I54)</f>
        <v>#NAME?</v>
      </c>
      <c r="J49" s="58" t="e">
        <f>taghistory("ncic","XSB_XX2_TISA-31127A","2022/5/10 ",J54)</f>
        <v>#NAME?</v>
      </c>
      <c r="K49" s="58" t="e">
        <f>taghistory("ncic","XSB_XX2_TISA-31127A","2022/5/10 ",K54)</f>
        <v>#NAME?</v>
      </c>
      <c r="L49" s="58" t="e">
        <f>taghistory("ncic","XSB_XX2_TISA-31127A","2022/5/10 ",L54)</f>
        <v>#NAME?</v>
      </c>
      <c r="M49" s="58" t="e">
        <f>taghistory("ncic","XSB_XX2_TISA-31127A","2022/5/10 ",M54)</f>
        <v>#NAME?</v>
      </c>
      <c r="N49" s="58" t="e">
        <f>taghistory("ncic","XSB_XX2_TISA-31127A","2022/5/10 ",N54)</f>
        <v>#NAME?</v>
      </c>
      <c r="O49" s="58" t="e">
        <f>taghistory("ncic","XSB_XX2_TISA-31127A","2022/5/10 ",O54)</f>
        <v>#NAME?</v>
      </c>
      <c r="P49" s="58" t="e">
        <f>taghistory("ncic","XSB_XX2_TISA-31127A","2022/5/10 ",P54)</f>
        <v>#NAME?</v>
      </c>
      <c r="Q49" s="58" t="e">
        <f>taghistory("ncic","XSB_XX2_TISA-31127A","2022/5/10 ",Q54)</f>
        <v>#NAME?</v>
      </c>
      <c r="R49" s="58" t="e">
        <f>taghistory("ncic","XSB_XX2_TISA-31127A","2022/5/10 ",R54)</f>
        <v>#NAME?</v>
      </c>
      <c r="S49" s="58" t="e">
        <f>taghistory("ncic","XSB_XX2_TISA-31127A","2022/5/10 ",S54)</f>
        <v>#NAME?</v>
      </c>
      <c r="T49" s="58" t="e">
        <f>taghistory("ncic","XSB_XX2_TISA-31127A","2022/5/10 ",T54)</f>
        <v>#NAME?</v>
      </c>
      <c r="U49" s="58" t="e">
        <f>taghistory("ncic","XSB_XX2_TISA-31127A","2022/5/10 ",U54)</f>
        <v>#NAME?</v>
      </c>
      <c r="V49" s="58" t="e">
        <f>taghistory("ncic","XSB_XX2_TISA-31127A","2022/5/10 ",V54)</f>
        <v>#NAME?</v>
      </c>
    </row>
    <row r="50" spans="3:22">
      <c r="C50" s="58" t="e">
        <f>taghistory("ncic","XSB_XX2_TISA-31127A","2022/5/10 ",C55)</f>
        <v>#NAME?</v>
      </c>
      <c r="D50" s="58" t="e">
        <f>taghistory("ncic","XSB_XX2_TISA-31127A","2022/5/10 ",D55)</f>
        <v>#NAME?</v>
      </c>
      <c r="E50" s="58" t="e">
        <f>taghistory("ncic","XSB_XX2_TISA-31127A","2022/5/10 ",E55)</f>
        <v>#NAME?</v>
      </c>
      <c r="F50" s="58" t="e">
        <f>taghistory("ncic","XSB_XX2_TISA-31127A","2022/5/10 ",F55)</f>
        <v>#NAME?</v>
      </c>
      <c r="G50" s="58" t="e">
        <f>taghistory("ncic","XSB_XX2_TISA-31127A","2022/5/10 ",G55)</f>
        <v>#NAME?</v>
      </c>
      <c r="H50" s="58" t="e">
        <f>taghistory("ncic","XSB_XX2_TISA-31127A","2022/5/10 ",H55)</f>
        <v>#NAME?</v>
      </c>
      <c r="I50" s="58" t="e">
        <f>taghistory("ncic","XSB_XX2_TISA-31127A","2022/5/10 ",I55)</f>
        <v>#NAME?</v>
      </c>
      <c r="J50" s="58" t="e">
        <f>taghistory("ncic","XSB_XX2_TISA-31127A","2022/5/10 ",J55)</f>
        <v>#NAME?</v>
      </c>
      <c r="K50" s="58" t="e">
        <f>taghistory("ncic","XSB_XX2_TISA-31127A","2022/5/10 ",K55)</f>
        <v>#NAME?</v>
      </c>
      <c r="L50" s="58" t="e">
        <f>taghistory("ncic","XSB_XX2_TISA-31127A","2022/5/10 ",L55)</f>
        <v>#NAME?</v>
      </c>
      <c r="M50" s="58" t="e">
        <f>taghistory("ncic","XSB_XX2_TISA-31127A","2022/5/10 ",M55)</f>
        <v>#NAME?</v>
      </c>
      <c r="N50" s="58" t="e">
        <f>taghistory("ncic","XSB_XX2_TISA-31127A","2022/5/10 ",N55)</f>
        <v>#NAME?</v>
      </c>
      <c r="O50" s="58" t="e">
        <f>taghistory("ncic","XSB_XX2_TISA-31127A","2022/5/10 ",O55)</f>
        <v>#NAME?</v>
      </c>
      <c r="P50" s="58" t="e">
        <f>taghistory("ncic","XSB_XX2_TISA-31127A","2022/5/10 ",P55)</f>
        <v>#NAME?</v>
      </c>
      <c r="Q50" s="58" t="e">
        <f>taghistory("ncic","XSB_XX2_TISA-31127A","2022/5/10 ",Q55)</f>
        <v>#NAME?</v>
      </c>
      <c r="R50" s="58" t="e">
        <f>taghistory("ncic","XSB_XX2_TISA-31127A","2022/5/10 ",R55)</f>
        <v>#NAME?</v>
      </c>
      <c r="S50" s="58" t="e">
        <f>taghistory("ncic","XSB_XX2_TISA-31127A","2022/5/10 ",S55)</f>
        <v>#NAME?</v>
      </c>
      <c r="T50" s="58" t="e">
        <f>taghistory("ncic","XSB_XX2_TISA-31127A","2022/5/10 ",T55)</f>
        <v>#NAME?</v>
      </c>
      <c r="U50" s="58" t="e">
        <f>taghistory("ncic","XSB_XX2_TISA-31127A","2022/5/10 ",U55)</f>
        <v>#NAME?</v>
      </c>
      <c r="V50" s="58" t="e">
        <f>taghistory("ncic","XSB_XX2_TISA-31127A","2022/5/10 ",V55)</f>
        <v>#NAME?</v>
      </c>
    </row>
    <row r="51" spans="3:22">
      <c r="C51" s="58" t="e">
        <f>taghistory("ncic","XSB_XX2_TISA-31127A","2022/5/10 ",C56)</f>
        <v>#NAME?</v>
      </c>
      <c r="D51" s="58" t="e">
        <f>taghistory("ncic","XSB_XX2_TISA-31127A","2022/5/10 ",D56)</f>
        <v>#NAME?</v>
      </c>
      <c r="E51" s="58" t="e">
        <f>taghistory("ncic","XSB_XX2_TISA-31127A","2022/5/10 ",E56)</f>
        <v>#NAME?</v>
      </c>
      <c r="F51" s="58" t="e">
        <f>taghistory("ncic","XSB_XX2_TISA-31127A","2022/5/10 ",F56)</f>
        <v>#NAME?</v>
      </c>
      <c r="G51" s="58" t="e">
        <f>taghistory("ncic","XSB_XX2_TISA-31127A","2022/5/10 ",G56)</f>
        <v>#NAME?</v>
      </c>
      <c r="H51" s="58" t="e">
        <f>taghistory("ncic","XSB_XX2_TISA-31127A","2022/5/10 ",H56)</f>
        <v>#NAME?</v>
      </c>
      <c r="I51" s="58" t="e">
        <f>taghistory("ncic","XSB_XX2_TISA-31127A","2022/5/10 ",I56)</f>
        <v>#NAME?</v>
      </c>
      <c r="J51" s="58" t="e">
        <f>taghistory("ncic","XSB_XX2_TISA-31127A","2022/5/10 ",J56)</f>
        <v>#NAME?</v>
      </c>
      <c r="K51" s="58" t="e">
        <f>taghistory("ncic","XSB_XX2_TISA-31127A","2022/5/10 ",K56)</f>
        <v>#NAME?</v>
      </c>
      <c r="L51" s="58" t="e">
        <f>taghistory("ncic","XSB_XX2_TISA-31127A","2022/5/10 ",L56)</f>
        <v>#NAME?</v>
      </c>
      <c r="M51" s="58" t="e">
        <f>taghistory("ncic","XSB_XX2_TISA-31127A","2022/5/10 ",M56)</f>
        <v>#NAME?</v>
      </c>
      <c r="N51" s="58" t="e">
        <f>taghistory("ncic","XSB_XX2_TISA-31127A","2022/5/10 ",N56)</f>
        <v>#NAME?</v>
      </c>
      <c r="O51" s="58" t="e">
        <f>taghistory("ncic","XSB_XX2_TISA-31127A","2022/5/10 ",O56)</f>
        <v>#NAME?</v>
      </c>
      <c r="P51" s="58" t="e">
        <f>taghistory("ncic","XSB_XX2_TISA-31127A","2022/5/10 ",P56)</f>
        <v>#NAME?</v>
      </c>
      <c r="Q51" s="58" t="e">
        <f>taghistory("ncic","XSB_XX2_TISA-31127A","2022/5/10 ",Q56)</f>
        <v>#NAME?</v>
      </c>
      <c r="R51" s="58" t="e">
        <f>taghistory("ncic","XSB_XX2_TISA-31127A","2022/5/10 ",R56)</f>
        <v>#NAME?</v>
      </c>
      <c r="S51" s="58" t="e">
        <f>taghistory("ncic","XSB_XX2_TISA-31127A","2022/5/10 ",S56)</f>
        <v>#NAME?</v>
      </c>
      <c r="T51" s="58" t="e">
        <f>taghistory("ncic","XSB_XX2_TISA-31127A","2022/5/10 ",T56)</f>
        <v>#NAME?</v>
      </c>
      <c r="U51" s="58" t="e">
        <f>taghistory("ncic","XSB_XX2_TISA-31127A","2022/5/10 ",U56)</f>
        <v>#NAME?</v>
      </c>
      <c r="V51" s="58" t="e">
        <f>taghistory("ncic","XSB_XX2_TISA-31127A","2022/5/10 ",V56)</f>
        <v>#NAME?</v>
      </c>
    </row>
    <row r="52" spans="3:22">
      <c r="C52" s="58" t="e">
        <f>taghistory("ncic","XSB_XX2_TISA-31127A","2022/5/10 ",C57)</f>
        <v>#NAME?</v>
      </c>
      <c r="D52" s="58" t="e">
        <f>taghistory("ncic","XSB_XX2_TISA-31127A","2022/5/10 ",D57)</f>
        <v>#NAME?</v>
      </c>
      <c r="E52" s="58" t="e">
        <f>taghistory("ncic","XSB_XX2_TISA-31127A","2022/5/10 ",E57)</f>
        <v>#NAME?</v>
      </c>
      <c r="F52" s="58" t="e">
        <f>taghistory("ncic","XSB_XX2_TISA-31127A","2022/5/10 ",F57)</f>
        <v>#NAME?</v>
      </c>
      <c r="G52" s="58" t="e">
        <f>taghistory("ncic","XSB_XX2_TISA-31127A","2022/5/10 ",G57)</f>
        <v>#NAME?</v>
      </c>
      <c r="H52" s="58" t="e">
        <f>taghistory("ncic","XSB_XX2_TISA-31127A","2022/5/10 ",H57)</f>
        <v>#NAME?</v>
      </c>
      <c r="I52" s="58" t="e">
        <f>taghistory("ncic","XSB_XX2_TISA-31127A","2022/5/10 ",I57)</f>
        <v>#NAME?</v>
      </c>
      <c r="J52" s="58" t="e">
        <f>taghistory("ncic","XSB_XX2_TISA-31127A","2022/5/10 ",J57)</f>
        <v>#NAME?</v>
      </c>
      <c r="K52" s="58" t="e">
        <f>taghistory("ncic","XSB_XX2_TISA-31127A","2022/5/10 ",K57)</f>
        <v>#NAME?</v>
      </c>
      <c r="L52" s="58" t="e">
        <f>taghistory("ncic","XSB_XX2_TISA-31127A","2022/5/10 ",L57)</f>
        <v>#NAME?</v>
      </c>
      <c r="M52" s="58" t="e">
        <f>taghistory("ncic","XSB_XX2_TISA-31127A","2022/5/10 ",M57)</f>
        <v>#NAME?</v>
      </c>
      <c r="N52" s="58" t="e">
        <f>taghistory("ncic","XSB_XX2_TISA-31127A","2022/5/10 ",N57)</f>
        <v>#NAME?</v>
      </c>
      <c r="O52" s="58" t="e">
        <f>taghistory("ncic","XSB_XX2_TISA-31127A","2022/5/10 ",O57)</f>
        <v>#NAME?</v>
      </c>
      <c r="P52" s="58" t="e">
        <f>taghistory("ncic","XSB_XX2_TISA-31127A","2022/5/10 ",P57)</f>
        <v>#NAME?</v>
      </c>
      <c r="Q52" s="58" t="e">
        <f>taghistory("ncic","XSB_XX2_TISA-31127A","2022/5/10 ",Q57)</f>
        <v>#NAME?</v>
      </c>
      <c r="R52" s="58" t="e">
        <f>taghistory("ncic","XSB_XX2_TISA-31127A","2022/5/10 ",R57)</f>
        <v>#NAME?</v>
      </c>
      <c r="S52" s="58" t="e">
        <f>taghistory("ncic","XSB_XX2_TISA-31127A","2022/5/10 ",S57)</f>
        <v>#NAME?</v>
      </c>
      <c r="T52" s="58" t="e">
        <f>taghistory("ncic","XSB_XX2_TISA-31127A","2022/5/10 ",T57)</f>
        <v>#NAME?</v>
      </c>
      <c r="U52" s="58" t="e">
        <f>taghistory("ncic","XSB_XX2_TISA-31127A","2022/5/10 ",U57)</f>
        <v>#NAME?</v>
      </c>
      <c r="V52" s="58" t="e">
        <f>taghistory("ncic","XSB_XX2_TISA-31127A","2022/5/10 ",V57)</f>
        <v>#NAME?</v>
      </c>
    </row>
    <row r="53" spans="3:22">
      <c r="C53" s="58" t="e">
        <f>taghistory("ncic","XSB_XX2_TISA-31127A","2022/5/10 ",C58)</f>
        <v>#NAME?</v>
      </c>
      <c r="D53" s="58" t="e">
        <f>taghistory("ncic","XSB_XX2_TISA-31127A","2022/5/10 ",D58)</f>
        <v>#NAME?</v>
      </c>
      <c r="E53" s="58" t="e">
        <f>taghistory("ncic","XSB_XX2_TISA-31127A","2022/5/10 ",E58)</f>
        <v>#NAME?</v>
      </c>
      <c r="F53" s="58" t="e">
        <f>taghistory("ncic","XSB_XX2_TISA-31127A","2022/5/10 ",F58)</f>
        <v>#NAME?</v>
      </c>
      <c r="G53" s="58" t="e">
        <f>taghistory("ncic","XSB_XX2_TISA-31127A","2022/5/10 ",G58)</f>
        <v>#NAME?</v>
      </c>
      <c r="H53" s="58" t="e">
        <f>taghistory("ncic","XSB_XX2_TISA-31127A","2022/5/10 ",H58)</f>
        <v>#NAME?</v>
      </c>
      <c r="I53" s="58" t="e">
        <f>taghistory("ncic","XSB_XX2_TISA-31127A","2022/5/10 ",I58)</f>
        <v>#NAME?</v>
      </c>
      <c r="J53" s="58" t="e">
        <f>taghistory("ncic","XSB_XX2_TISA-31127A","2022/5/10 ",J58)</f>
        <v>#NAME?</v>
      </c>
      <c r="K53" s="58" t="e">
        <f>taghistory("ncic","XSB_XX2_TISA-31127A","2022/5/10 ",K58)</f>
        <v>#NAME?</v>
      </c>
      <c r="L53" s="58" t="e">
        <f>taghistory("ncic","XSB_XX2_TISA-31127A","2022/5/10 ",L58)</f>
        <v>#NAME?</v>
      </c>
      <c r="M53" s="58" t="e">
        <f>taghistory("ncic","XSB_XX2_TISA-31127A","2022/5/10 ",M58)</f>
        <v>#NAME?</v>
      </c>
      <c r="N53" s="58" t="e">
        <f>taghistory("ncic","XSB_XX2_TISA-31127A","2022/5/10 ",N58)</f>
        <v>#NAME?</v>
      </c>
      <c r="O53" s="58" t="e">
        <f>taghistory("ncic","XSB_XX2_TISA-31127A","2022/5/10 ",O58)</f>
        <v>#NAME?</v>
      </c>
      <c r="P53" s="58" t="e">
        <f>taghistory("ncic","XSB_XX2_TISA-31127A","2022/5/10 ",P58)</f>
        <v>#NAME?</v>
      </c>
      <c r="Q53" s="58" t="e">
        <f>taghistory("ncic","XSB_XX2_TISA-31127A","2022/5/10 ",Q58)</f>
        <v>#NAME?</v>
      </c>
      <c r="R53" s="58" t="e">
        <f>taghistory("ncic","XSB_XX2_TISA-31127A","2022/5/10 ",R58)</f>
        <v>#NAME?</v>
      </c>
      <c r="S53" s="58" t="e">
        <f>taghistory("ncic","XSB_XX2_TISA-31127A","2022/5/10 ",S58)</f>
        <v>#NAME?</v>
      </c>
      <c r="T53" s="58" t="e">
        <f>taghistory("ncic","XSB_XX2_TISA-31127A","2022/5/10 ",T58)</f>
        <v>#NAME?</v>
      </c>
      <c r="U53" s="58" t="e">
        <f>taghistory("ncic","XSB_XX2_TISA-31127A","2022/5/10 ",U58)</f>
        <v>#NAME?</v>
      </c>
      <c r="V53" s="58" t="e">
        <f>taghistory("ncic","XSB_XX2_TISA-31127A","2022/5/10 ",V58)</f>
        <v>#NAME?</v>
      </c>
    </row>
    <row r="54" spans="3:22">
      <c r="C54" s="59">
        <v>0.166666666666667</v>
      </c>
      <c r="D54" s="59">
        <v>0.167361111111111</v>
      </c>
      <c r="E54" s="59">
        <v>0.168055555555556</v>
      </c>
      <c r="F54" s="59">
        <v>0.16875</v>
      </c>
      <c r="G54" s="59">
        <v>0.169444444444444</v>
      </c>
      <c r="H54" s="59">
        <v>0.170138888888889</v>
      </c>
      <c r="I54" s="59">
        <v>0.170833333333333</v>
      </c>
      <c r="J54" s="59">
        <v>0.171527777777778</v>
      </c>
      <c r="K54" s="59">
        <v>0.172222222222222</v>
      </c>
      <c r="L54" s="59">
        <v>0.172916666666667</v>
      </c>
      <c r="M54" s="59">
        <v>0.173611111111111</v>
      </c>
      <c r="N54" s="59">
        <v>0.174305555555556</v>
      </c>
      <c r="O54" s="59">
        <v>0.175</v>
      </c>
      <c r="P54" s="59">
        <v>0.175694444444444</v>
      </c>
      <c r="Q54" s="59">
        <v>0.176388888888889</v>
      </c>
      <c r="R54" s="59">
        <v>0.177083333333333</v>
      </c>
      <c r="S54" s="59">
        <v>0.177777777777778</v>
      </c>
      <c r="T54" s="59">
        <v>0.178472222222222</v>
      </c>
      <c r="U54" s="59">
        <v>0.179166666666667</v>
      </c>
      <c r="V54" s="59">
        <v>0.179861111111111</v>
      </c>
    </row>
    <row r="55" spans="3:22">
      <c r="C55" s="59">
        <v>0.180555555555556</v>
      </c>
      <c r="D55" s="59">
        <v>0.18125</v>
      </c>
      <c r="E55" s="59">
        <v>0.181944444444444</v>
      </c>
      <c r="F55" s="59">
        <v>0.182638888888889</v>
      </c>
      <c r="G55" s="59">
        <v>0.183333333333333</v>
      </c>
      <c r="H55" s="59">
        <v>0.184027777777778</v>
      </c>
      <c r="I55" s="59">
        <v>0.184722222222222</v>
      </c>
      <c r="J55" s="59">
        <v>0.185416666666667</v>
      </c>
      <c r="K55" s="59">
        <v>0.186111111111111</v>
      </c>
      <c r="L55" s="59">
        <v>0.186805555555556</v>
      </c>
      <c r="M55" s="59">
        <v>0.1875</v>
      </c>
      <c r="N55" s="59">
        <v>0.188194444444444</v>
      </c>
      <c r="O55" s="59">
        <v>0.188888888888889</v>
      </c>
      <c r="P55" s="59">
        <v>0.189583333333333</v>
      </c>
      <c r="Q55" s="59">
        <v>0.190277777777778</v>
      </c>
      <c r="R55" s="59">
        <v>0.190972222222222</v>
      </c>
      <c r="S55" s="59">
        <v>0.191666666666667</v>
      </c>
      <c r="T55" s="59">
        <v>0.192361111111111</v>
      </c>
      <c r="U55" s="59">
        <v>0.193055555555556</v>
      </c>
      <c r="V55" s="59">
        <v>0.19375</v>
      </c>
    </row>
    <row r="56" spans="3:22">
      <c r="C56" s="59">
        <v>0.194444444444444</v>
      </c>
      <c r="D56" s="59">
        <v>0.195138888888889</v>
      </c>
      <c r="E56" s="59">
        <v>0.195833333333333</v>
      </c>
      <c r="F56" s="59">
        <v>0.196527777777778</v>
      </c>
      <c r="G56" s="59">
        <v>0.197222222222222</v>
      </c>
      <c r="H56" s="59">
        <v>0.197916666666667</v>
      </c>
      <c r="I56" s="59">
        <v>0.198611111111111</v>
      </c>
      <c r="J56" s="59">
        <v>0.199305555555556</v>
      </c>
      <c r="K56" s="59">
        <v>0.2</v>
      </c>
      <c r="L56" s="59">
        <v>0.200694444444444</v>
      </c>
      <c r="M56" s="59">
        <v>0.201388888888889</v>
      </c>
      <c r="N56" s="59">
        <v>0.202083333333333</v>
      </c>
      <c r="O56" s="59">
        <v>0.202777777777778</v>
      </c>
      <c r="P56" s="59">
        <v>0.203472222222222</v>
      </c>
      <c r="Q56" s="59">
        <v>0.204166666666667</v>
      </c>
      <c r="R56" s="59">
        <v>0.204861111111111</v>
      </c>
      <c r="S56" s="59">
        <v>0.205555555555556</v>
      </c>
      <c r="T56" s="59">
        <v>0.20625</v>
      </c>
      <c r="U56" s="59">
        <v>0.206944444444444</v>
      </c>
      <c r="V56" s="59">
        <v>0.207638888888889</v>
      </c>
    </row>
    <row r="57" spans="3:22">
      <c r="C57" s="59">
        <v>0.208333333333333</v>
      </c>
      <c r="D57" s="59">
        <v>0.209027777777778</v>
      </c>
      <c r="E57" s="59">
        <v>0.209722222222222</v>
      </c>
      <c r="F57" s="59">
        <v>0.210416666666667</v>
      </c>
      <c r="G57" s="59">
        <v>0.211111111111111</v>
      </c>
      <c r="H57" s="59">
        <v>0.211805555555556</v>
      </c>
      <c r="I57" s="59">
        <v>0.2125</v>
      </c>
      <c r="J57" s="59">
        <v>0.213194444444444</v>
      </c>
      <c r="K57" s="59">
        <v>0.213888888888889</v>
      </c>
      <c r="L57" s="59">
        <v>0.214583333333333</v>
      </c>
      <c r="M57" s="59">
        <v>0.215277777777778</v>
      </c>
      <c r="N57" s="59">
        <v>0.215972222222222</v>
      </c>
      <c r="O57" s="59">
        <v>0.216666666666667</v>
      </c>
      <c r="P57" s="59">
        <v>0.217361111111111</v>
      </c>
      <c r="Q57" s="59">
        <v>0.218055555555556</v>
      </c>
      <c r="R57" s="59">
        <v>0.21875</v>
      </c>
      <c r="S57" s="59">
        <v>0.219444444444444</v>
      </c>
      <c r="T57" s="59">
        <v>0.220138888888889</v>
      </c>
      <c r="U57" s="59">
        <v>0.220833333333333</v>
      </c>
      <c r="V57" s="59">
        <v>0.221527777777778</v>
      </c>
    </row>
    <row r="58" spans="3:22">
      <c r="C58" s="59">
        <v>0.222222222222222</v>
      </c>
      <c r="D58" s="59">
        <v>0.222916666666667</v>
      </c>
      <c r="E58" s="59">
        <v>0.223611111111111</v>
      </c>
      <c r="F58" s="59">
        <v>0.224305555555556</v>
      </c>
      <c r="G58" s="59">
        <v>0.225</v>
      </c>
      <c r="H58" s="59">
        <v>0.225694444444444</v>
      </c>
      <c r="I58" s="59">
        <v>0.226388888888889</v>
      </c>
      <c r="J58" s="59">
        <v>0.227083333333333</v>
      </c>
      <c r="K58" s="59">
        <v>0.227777777777778</v>
      </c>
      <c r="L58" s="59">
        <v>0.228472222222222</v>
      </c>
      <c r="M58" s="59">
        <v>0.229166666666667</v>
      </c>
      <c r="N58" s="59">
        <v>0.229861111111111</v>
      </c>
      <c r="O58" s="59">
        <v>0.230555555555556</v>
      </c>
      <c r="P58" s="59">
        <v>0.23125</v>
      </c>
      <c r="Q58" s="59">
        <v>0.231944444444444</v>
      </c>
      <c r="R58" s="59">
        <v>0.232638888888889</v>
      </c>
      <c r="S58" s="59">
        <v>0.233333333333333</v>
      </c>
      <c r="T58" s="59">
        <v>0.234027777777778</v>
      </c>
      <c r="U58" s="59">
        <v>0.234722222222222</v>
      </c>
      <c r="V58" s="59">
        <v>0.235416666666667</v>
      </c>
    </row>
    <row r="59" spans="3:22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</row>
    <row r="60" spans="3:22">
      <c r="C60" s="58">
        <v>847.55859375</v>
      </c>
      <c r="D60" s="58">
        <v>847.491455078125</v>
      </c>
      <c r="E60" s="58">
        <v>842.388916015625</v>
      </c>
      <c r="F60" s="58">
        <v>840.509033203125</v>
      </c>
      <c r="G60" s="58">
        <v>842.85888671875</v>
      </c>
      <c r="H60" s="58">
        <v>840.911865234375</v>
      </c>
      <c r="I60" s="58">
        <v>843.865966796875</v>
      </c>
      <c r="J60" s="58">
        <v>845.208740234375</v>
      </c>
      <c r="K60" s="58">
        <v>846.08154296875</v>
      </c>
      <c r="L60" s="58">
        <v>839.837646484375</v>
      </c>
      <c r="M60" s="58">
        <v>845.074462890625</v>
      </c>
      <c r="N60" s="58">
        <v>846.282958984375</v>
      </c>
      <c r="O60" s="58">
        <v>844.805908203125</v>
      </c>
      <c r="P60" s="58">
        <v>844.873046875</v>
      </c>
      <c r="Q60" s="58">
        <v>844.000244140625</v>
      </c>
      <c r="R60" s="58">
        <v>840.844665527344</v>
      </c>
      <c r="S60" s="58">
        <v>841.583251953125</v>
      </c>
      <c r="T60" s="58">
        <v>839.971923828125</v>
      </c>
      <c r="U60" s="58">
        <v>841.650390625</v>
      </c>
      <c r="V60" s="58">
        <v>843.798828125</v>
      </c>
    </row>
    <row r="61" spans="3:22">
      <c r="C61" s="58">
        <v>844.3359375</v>
      </c>
      <c r="D61" s="58">
        <v>842.657470703125</v>
      </c>
      <c r="E61" s="58">
        <v>842.120361328125</v>
      </c>
      <c r="F61" s="58">
        <v>841.851806640625</v>
      </c>
      <c r="G61" s="58">
        <v>838.494873046875</v>
      </c>
      <c r="H61" s="58">
        <v>838.96484375</v>
      </c>
      <c r="I61" s="58">
        <v>843.060302734375</v>
      </c>
      <c r="J61" s="58">
        <v>843.12744140625</v>
      </c>
      <c r="K61" s="58">
        <v>841.918884277344</v>
      </c>
      <c r="L61" s="58">
        <v>842.993103027344</v>
      </c>
      <c r="M61" s="58">
        <v>842.388916015625</v>
      </c>
      <c r="N61" s="58">
        <v>841.78466796875</v>
      </c>
      <c r="O61" s="58">
        <v>841.986083984375</v>
      </c>
      <c r="P61" s="58">
        <v>843.12744140625</v>
      </c>
      <c r="Q61" s="58">
        <v>841.180419921875</v>
      </c>
      <c r="R61" s="58">
        <v>842.993103027344</v>
      </c>
      <c r="S61" s="58">
        <v>841.51611328125</v>
      </c>
      <c r="T61" s="58">
        <v>841.717529296875</v>
      </c>
      <c r="U61" s="58">
        <v>841.448974609375</v>
      </c>
      <c r="V61" s="58">
        <v>843.798828125</v>
      </c>
    </row>
    <row r="62" spans="3:22">
      <c r="C62" s="58">
        <v>844.73876953125</v>
      </c>
      <c r="D62" s="58">
        <v>844.067321777344</v>
      </c>
      <c r="E62" s="58">
        <v>843.731689453125</v>
      </c>
      <c r="F62" s="58">
        <v>839.36767578125</v>
      </c>
      <c r="G62" s="58">
        <v>840.844665527344</v>
      </c>
      <c r="H62" s="58">
        <v>841.381896972656</v>
      </c>
      <c r="I62" s="58">
        <v>841.650390625</v>
      </c>
      <c r="J62" s="58">
        <v>838.02490234375</v>
      </c>
      <c r="K62" s="58">
        <v>837.890625</v>
      </c>
      <c r="L62" s="58">
        <v>840.97900390625</v>
      </c>
      <c r="M62" s="58">
        <v>840.17333984375</v>
      </c>
      <c r="N62" s="58">
        <v>840.307678222656</v>
      </c>
      <c r="O62" s="58">
        <v>842.32177734375</v>
      </c>
      <c r="P62" s="58">
        <v>844.000244140625</v>
      </c>
      <c r="Q62" s="58">
        <v>844.000244140625</v>
      </c>
      <c r="R62" s="58">
        <v>844.3359375</v>
      </c>
      <c r="S62" s="58">
        <v>844.403076171875</v>
      </c>
      <c r="T62" s="58">
        <v>846.88720703125</v>
      </c>
      <c r="U62" s="58">
        <v>846.551513671875</v>
      </c>
      <c r="V62" s="58">
        <v>846.484375</v>
      </c>
    </row>
    <row r="63" spans="3:22">
      <c r="C63" s="58">
        <v>842.59033203125</v>
      </c>
      <c r="D63" s="58">
        <v>841.180419921875</v>
      </c>
      <c r="E63" s="58">
        <v>839.233459472656</v>
      </c>
      <c r="F63" s="58">
        <v>842.59033203125</v>
      </c>
      <c r="G63" s="58">
        <v>843.12744140625</v>
      </c>
      <c r="H63" s="58">
        <v>840.307678222656</v>
      </c>
      <c r="I63" s="58">
        <v>840.509033203125</v>
      </c>
      <c r="J63" s="58">
        <v>839.770446777344</v>
      </c>
      <c r="K63" s="58">
        <v>845.611572265625</v>
      </c>
      <c r="L63" s="58">
        <v>844.000244140625</v>
      </c>
      <c r="M63" s="58">
        <v>844.73876953125</v>
      </c>
      <c r="N63" s="58">
        <v>843.194580078125</v>
      </c>
      <c r="O63" s="58">
        <v>847.96142578125</v>
      </c>
      <c r="P63" s="58">
        <v>846.014404296875</v>
      </c>
      <c r="Q63" s="58">
        <v>844.940185546875</v>
      </c>
      <c r="R63" s="58">
        <v>843.463134765625</v>
      </c>
      <c r="S63" s="58">
        <v>841.381896972656</v>
      </c>
      <c r="T63" s="58">
        <v>841.78466796875</v>
      </c>
      <c r="U63" s="58">
        <v>844.134521484375</v>
      </c>
      <c r="V63" s="58">
        <v>844.671630859375</v>
      </c>
    </row>
    <row r="64" spans="3:22">
      <c r="C64" s="58">
        <v>842.1875</v>
      </c>
      <c r="D64" s="58">
        <v>843.328857421875</v>
      </c>
      <c r="E64" s="58">
        <v>841.314697265625</v>
      </c>
      <c r="F64" s="58">
        <v>842.657470703125</v>
      </c>
      <c r="G64" s="58">
        <v>843.731689453125</v>
      </c>
      <c r="H64" s="58">
        <v>843.39599609375</v>
      </c>
      <c r="I64" s="58">
        <v>844.47021484375</v>
      </c>
      <c r="J64" s="58">
        <v>843.66455078125</v>
      </c>
      <c r="K64" s="58">
        <v>841.314697265625</v>
      </c>
      <c r="L64" s="58">
        <v>840.509033203125</v>
      </c>
      <c r="M64" s="58">
        <v>840.71044921875</v>
      </c>
      <c r="N64" s="58">
        <v>844.73876953125</v>
      </c>
      <c r="O64" s="58">
        <v>845.947265625</v>
      </c>
      <c r="P64" s="58">
        <v>845.27587890625</v>
      </c>
      <c r="Q64" s="58">
        <v>844.067321777344</v>
      </c>
      <c r="R64" s="58">
        <v>843.463134765625</v>
      </c>
      <c r="S64" s="58">
        <v>846.35009765625</v>
      </c>
      <c r="T64" s="58">
        <v>848.028564453125</v>
      </c>
      <c r="U64" s="58">
        <v>847.357177734375</v>
      </c>
      <c r="V64" s="58">
        <v>845.678771972656</v>
      </c>
    </row>
    <row r="67" spans="3:12"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73" spans="13:13">
      <c r="M73" s="108"/>
    </row>
  </sheetData>
  <mergeCells count="50">
    <mergeCell ref="J1:Q1"/>
    <mergeCell ref="F2:H2"/>
    <mergeCell ref="I2:L2"/>
    <mergeCell ref="M2:P2"/>
    <mergeCell ref="Q2:T2"/>
    <mergeCell ref="U2:X2"/>
    <mergeCell ref="F3:H3"/>
    <mergeCell ref="I3:L3"/>
    <mergeCell ref="M3:P3"/>
    <mergeCell ref="Q3:T3"/>
    <mergeCell ref="U3:V3"/>
    <mergeCell ref="W3:X3"/>
    <mergeCell ref="F4:H4"/>
    <mergeCell ref="I4:L4"/>
    <mergeCell ref="M4:P4"/>
    <mergeCell ref="Q4:T4"/>
    <mergeCell ref="U4:V4"/>
    <mergeCell ref="W4:X4"/>
    <mergeCell ref="F5:H5"/>
    <mergeCell ref="I5:L5"/>
    <mergeCell ref="M5:P5"/>
    <mergeCell ref="Q5:T5"/>
    <mergeCell ref="U5:V5"/>
    <mergeCell ref="W5:X5"/>
    <mergeCell ref="A6:B6"/>
    <mergeCell ref="W6:Y6"/>
    <mergeCell ref="W7:Y7"/>
    <mergeCell ref="W8:Y8"/>
    <mergeCell ref="W9:Y9"/>
    <mergeCell ref="W10:Y10"/>
    <mergeCell ref="W11:Y11"/>
    <mergeCell ref="A12:B12"/>
    <mergeCell ref="W12:X12"/>
    <mergeCell ref="A13:B13"/>
    <mergeCell ref="W13:X13"/>
    <mergeCell ref="A35:B35"/>
    <mergeCell ref="A36:B36"/>
    <mergeCell ref="A37:B37"/>
    <mergeCell ref="A38:B38"/>
    <mergeCell ref="A39:B39"/>
    <mergeCell ref="A40:B40"/>
    <mergeCell ref="A41:B41"/>
    <mergeCell ref="A42:B42"/>
    <mergeCell ref="A7:A11"/>
    <mergeCell ref="A2:B3"/>
    <mergeCell ref="C2:E3"/>
    <mergeCell ref="A4:B5"/>
    <mergeCell ref="C4:E5"/>
    <mergeCell ref="A31:B33"/>
    <mergeCell ref="C31:Y33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3"/>
  <sheetViews>
    <sheetView zoomScale="115" zoomScaleNormal="115" zoomScaleSheetLayoutView="60" workbookViewId="0">
      <selection activeCell="A1" sqref="$A1:$XFD16384"/>
    </sheetView>
  </sheetViews>
  <sheetFormatPr defaultColWidth="9.125" defaultRowHeight="14.25"/>
  <cols>
    <col min="1" max="2" width="4.875" style="2" customWidth="1"/>
    <col min="3" max="3" width="10.375" style="2" customWidth="1"/>
    <col min="4" max="22" width="7.75" style="2" customWidth="1"/>
    <col min="23" max="24" width="4.875" style="2" customWidth="1"/>
    <col min="25" max="25" width="12.625" style="2" customWidth="1"/>
    <col min="26" max="32" width="9" style="2"/>
    <col min="33" max="16384" width="9.125" style="2"/>
  </cols>
  <sheetData>
    <row r="1" ht="26.25" spans="1:25">
      <c r="A1" s="3"/>
      <c r="B1" s="4"/>
      <c r="C1" s="4"/>
      <c r="D1" s="4"/>
      <c r="E1" s="4"/>
      <c r="F1" s="4"/>
      <c r="G1" s="4"/>
      <c r="H1" s="5"/>
      <c r="I1" s="5"/>
      <c r="J1" s="60" t="s">
        <v>0</v>
      </c>
      <c r="K1" s="60"/>
      <c r="L1" s="60"/>
      <c r="M1" s="60"/>
      <c r="N1" s="60"/>
      <c r="O1" s="60"/>
      <c r="P1" s="60"/>
      <c r="Q1" s="60"/>
      <c r="R1" s="60"/>
      <c r="S1" s="4"/>
      <c r="T1" s="4"/>
      <c r="U1" s="4"/>
      <c r="V1" s="4"/>
      <c r="W1" s="4"/>
      <c r="X1" s="4"/>
      <c r="Y1" s="91"/>
    </row>
    <row r="2" spans="1:25">
      <c r="A2" s="6" t="s">
        <v>1</v>
      </c>
      <c r="B2" s="7"/>
      <c r="C2" s="8" t="s">
        <v>2</v>
      </c>
      <c r="D2" s="9"/>
      <c r="E2" s="9"/>
      <c r="F2" s="10" t="s">
        <v>3</v>
      </c>
      <c r="G2" s="10"/>
      <c r="H2" s="10"/>
      <c r="I2" s="61" t="s">
        <v>4</v>
      </c>
      <c r="J2" s="62"/>
      <c r="K2" s="62"/>
      <c r="L2" s="63"/>
      <c r="M2" s="61" t="s">
        <v>5</v>
      </c>
      <c r="N2" s="62"/>
      <c r="O2" s="62"/>
      <c r="P2" s="63"/>
      <c r="Q2" s="61" t="s">
        <v>6</v>
      </c>
      <c r="R2" s="62"/>
      <c r="S2" s="62"/>
      <c r="T2" s="63"/>
      <c r="U2" s="61" t="s">
        <v>7</v>
      </c>
      <c r="V2" s="62"/>
      <c r="W2" s="62"/>
      <c r="X2" s="63"/>
      <c r="Y2" s="92" t="s">
        <v>8</v>
      </c>
    </row>
    <row r="3" spans="1:25">
      <c r="A3" s="11"/>
      <c r="B3" s="12"/>
      <c r="C3" s="13"/>
      <c r="D3" s="13"/>
      <c r="E3" s="13"/>
      <c r="F3" s="14">
        <v>5</v>
      </c>
      <c r="G3" s="15"/>
      <c r="H3" s="16"/>
      <c r="I3" s="64" t="s">
        <v>9</v>
      </c>
      <c r="J3" s="65"/>
      <c r="K3" s="65"/>
      <c r="L3" s="66"/>
      <c r="M3" s="67">
        <f>Y12+W3*Y13</f>
        <v>848.011313031006</v>
      </c>
      <c r="N3" s="68"/>
      <c r="O3" s="68"/>
      <c r="P3" s="69"/>
      <c r="Q3" s="70">
        <f>W5*Y13</f>
        <v>11.8299744506836</v>
      </c>
      <c r="R3" s="71"/>
      <c r="S3" s="71"/>
      <c r="T3" s="72"/>
      <c r="U3" s="73" t="s">
        <v>10</v>
      </c>
      <c r="V3" s="74"/>
      <c r="W3" s="75">
        <v>0.577</v>
      </c>
      <c r="X3" s="76"/>
      <c r="Y3" s="93" t="s">
        <v>40</v>
      </c>
    </row>
    <row r="4" spans="1:25">
      <c r="A4" s="17" t="s">
        <v>13</v>
      </c>
      <c r="B4" s="18"/>
      <c r="C4" s="19" t="s">
        <v>14</v>
      </c>
      <c r="D4" s="13"/>
      <c r="E4" s="13"/>
      <c r="F4" s="20" t="s">
        <v>15</v>
      </c>
      <c r="G4" s="20"/>
      <c r="H4" s="20"/>
      <c r="I4" s="64" t="s">
        <v>16</v>
      </c>
      <c r="J4" s="65"/>
      <c r="K4" s="65"/>
      <c r="L4" s="66"/>
      <c r="M4" s="67">
        <f>Y12</f>
        <v>844.782412719727</v>
      </c>
      <c r="N4" s="68"/>
      <c r="O4" s="68"/>
      <c r="P4" s="69"/>
      <c r="Q4" s="70">
        <f>Y13</f>
        <v>5.59601440429688</v>
      </c>
      <c r="R4" s="71"/>
      <c r="S4" s="71"/>
      <c r="T4" s="72"/>
      <c r="U4" s="73" t="s">
        <v>17</v>
      </c>
      <c r="V4" s="74"/>
      <c r="W4" s="75" t="s">
        <v>18</v>
      </c>
      <c r="X4" s="76"/>
      <c r="Y4" s="94" t="s">
        <v>19</v>
      </c>
    </row>
    <row r="5" ht="16.5" customHeight="1" spans="1:25">
      <c r="A5" s="17"/>
      <c r="B5" s="18"/>
      <c r="C5" s="13"/>
      <c r="D5" s="13"/>
      <c r="E5" s="13"/>
      <c r="F5" s="21">
        <v>20</v>
      </c>
      <c r="G5" s="22"/>
      <c r="H5" s="23"/>
      <c r="I5" s="64" t="s">
        <v>20</v>
      </c>
      <c r="J5" s="65"/>
      <c r="K5" s="65"/>
      <c r="L5" s="66"/>
      <c r="M5" s="67">
        <f>Y12-W3*Y13</f>
        <v>841.553512408447</v>
      </c>
      <c r="N5" s="68"/>
      <c r="O5" s="68"/>
      <c r="P5" s="69"/>
      <c r="Q5" s="73" t="s">
        <v>18</v>
      </c>
      <c r="R5" s="77"/>
      <c r="S5" s="77"/>
      <c r="T5" s="74"/>
      <c r="U5" s="73" t="s">
        <v>21</v>
      </c>
      <c r="V5" s="74"/>
      <c r="W5" s="78">
        <v>2.114</v>
      </c>
      <c r="X5" s="79"/>
      <c r="Y5" s="95" t="s">
        <v>22</v>
      </c>
    </row>
    <row r="6" customHeight="1" spans="1:25">
      <c r="A6" s="24" t="s">
        <v>24</v>
      </c>
      <c r="B6" s="20"/>
      <c r="C6" s="25" t="s">
        <v>25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80">
        <v>20</v>
      </c>
      <c r="W6" s="81"/>
      <c r="X6" s="82"/>
      <c r="Y6" s="96"/>
    </row>
    <row r="7" ht="15.75" customHeight="1" spans="1:25">
      <c r="A7" s="26" t="s">
        <v>26</v>
      </c>
      <c r="B7" s="27">
        <v>1</v>
      </c>
      <c r="C7" s="29">
        <v>839.501953125</v>
      </c>
      <c r="D7" s="29">
        <v>841.314697265625</v>
      </c>
      <c r="E7" s="29">
        <v>843.865966796875</v>
      </c>
      <c r="F7" s="29">
        <v>845.074462890625</v>
      </c>
      <c r="G7" s="29">
        <v>845.678771972656</v>
      </c>
      <c r="H7" s="29">
        <v>847.827209472656</v>
      </c>
      <c r="I7" s="29">
        <v>845.745849609375</v>
      </c>
      <c r="J7" s="29">
        <v>847.15576171875</v>
      </c>
      <c r="K7" s="29">
        <v>848.565673828125</v>
      </c>
      <c r="L7" s="29">
        <v>846.752990722656</v>
      </c>
      <c r="M7" s="29">
        <v>842.59033203125</v>
      </c>
      <c r="N7" s="29">
        <v>843.93310546875</v>
      </c>
      <c r="O7" s="29">
        <v>844.134521484375</v>
      </c>
      <c r="P7" s="29">
        <v>844.000244140625</v>
      </c>
      <c r="Q7" s="29">
        <v>845.141540527344</v>
      </c>
      <c r="R7" s="29">
        <v>845.745849609375</v>
      </c>
      <c r="S7" s="29">
        <v>844.873046875</v>
      </c>
      <c r="T7" s="29">
        <v>841.78466796875</v>
      </c>
      <c r="U7" s="29">
        <v>845.41015625</v>
      </c>
      <c r="V7" s="83">
        <v>846.148681640625</v>
      </c>
      <c r="W7" s="84" t="s">
        <v>27</v>
      </c>
      <c r="X7" s="85"/>
      <c r="Y7" s="97"/>
    </row>
    <row r="8" ht="15.75" customHeight="1" spans="1:25">
      <c r="A8" s="26"/>
      <c r="B8" s="27">
        <v>2</v>
      </c>
      <c r="C8" s="29">
        <v>847.088623046875</v>
      </c>
      <c r="D8" s="29">
        <v>845.678771972656</v>
      </c>
      <c r="E8" s="29">
        <v>845.141540527344</v>
      </c>
      <c r="F8" s="29">
        <v>844.805908203125</v>
      </c>
      <c r="G8" s="29">
        <v>842.59033203125</v>
      </c>
      <c r="H8" s="29">
        <v>839.90478515625</v>
      </c>
      <c r="I8" s="29">
        <v>841.24755859375</v>
      </c>
      <c r="J8" s="29">
        <v>845.141540527344</v>
      </c>
      <c r="K8" s="29">
        <v>843.93310546875</v>
      </c>
      <c r="L8" s="29">
        <v>844.537353515625</v>
      </c>
      <c r="M8" s="29">
        <v>847.827209472656</v>
      </c>
      <c r="N8" s="29">
        <v>848.76708984375</v>
      </c>
      <c r="O8" s="29">
        <v>842.85888671875</v>
      </c>
      <c r="P8" s="29">
        <v>844.000244140625</v>
      </c>
      <c r="Q8" s="29">
        <v>843.194580078125</v>
      </c>
      <c r="R8" s="29">
        <v>841.717529296875</v>
      </c>
      <c r="S8" s="29">
        <v>843.66455078125</v>
      </c>
      <c r="T8" s="29">
        <v>847.088623046875</v>
      </c>
      <c r="U8" s="29">
        <v>846.820068359375</v>
      </c>
      <c r="V8" s="83">
        <v>848.22998046875</v>
      </c>
      <c r="W8" s="84" t="s">
        <v>28</v>
      </c>
      <c r="X8" s="85"/>
      <c r="Y8" s="97"/>
    </row>
    <row r="9" ht="15.75" customHeight="1" spans="1:25">
      <c r="A9" s="26"/>
      <c r="B9" s="27">
        <v>3</v>
      </c>
      <c r="C9" s="29">
        <v>844.940185546875</v>
      </c>
      <c r="D9" s="29">
        <v>846.61865234375</v>
      </c>
      <c r="E9" s="29">
        <v>845.880126953125</v>
      </c>
      <c r="F9" s="29">
        <v>847.96142578125</v>
      </c>
      <c r="G9" s="29">
        <v>846.417236328125</v>
      </c>
      <c r="H9" s="29">
        <v>843.39599609375</v>
      </c>
      <c r="I9" s="29">
        <v>842.657470703125</v>
      </c>
      <c r="J9" s="29">
        <v>840.17333984375</v>
      </c>
      <c r="K9" s="29">
        <v>842.388916015625</v>
      </c>
      <c r="L9" s="29">
        <v>844.268798828125</v>
      </c>
      <c r="M9" s="29">
        <v>843.798828125</v>
      </c>
      <c r="N9" s="29">
        <v>846.820068359375</v>
      </c>
      <c r="O9" s="29">
        <v>843.66455078125</v>
      </c>
      <c r="P9" s="29">
        <v>843.328857421875</v>
      </c>
      <c r="Q9" s="29">
        <v>844.537353515625</v>
      </c>
      <c r="R9" s="29">
        <v>841.986083984375</v>
      </c>
      <c r="S9" s="29">
        <v>841.314697265625</v>
      </c>
      <c r="T9" s="29">
        <v>842.85888671875</v>
      </c>
      <c r="U9" s="29">
        <v>843.597412109375</v>
      </c>
      <c r="V9" s="83">
        <v>843.865966796875</v>
      </c>
      <c r="W9" s="84" t="s">
        <v>29</v>
      </c>
      <c r="X9" s="85"/>
      <c r="Y9" s="97"/>
    </row>
    <row r="10" ht="15.75" customHeight="1" spans="1:28">
      <c r="A10" s="26"/>
      <c r="B10" s="27">
        <v>4</v>
      </c>
      <c r="C10" s="29">
        <v>841.381896972656</v>
      </c>
      <c r="D10" s="29">
        <v>844.268798828125</v>
      </c>
      <c r="E10" s="29">
        <v>848.22998046875</v>
      </c>
      <c r="F10" s="29">
        <v>844.268798828125</v>
      </c>
      <c r="G10" s="29">
        <v>842.120361328125</v>
      </c>
      <c r="H10" s="29">
        <v>844.20166015625</v>
      </c>
      <c r="I10" s="29">
        <v>846.148681640625</v>
      </c>
      <c r="J10" s="29">
        <v>842.993103027344</v>
      </c>
      <c r="K10" s="29">
        <v>844.20166015625</v>
      </c>
      <c r="L10" s="29">
        <v>846.954345703125</v>
      </c>
      <c r="M10" s="29">
        <v>847.69287109375</v>
      </c>
      <c r="N10" s="29">
        <v>841.78466796875</v>
      </c>
      <c r="O10" s="29">
        <v>841.448974609375</v>
      </c>
      <c r="P10" s="29">
        <v>842.1875</v>
      </c>
      <c r="Q10" s="29">
        <v>843.463134765625</v>
      </c>
      <c r="R10" s="29">
        <v>846.551513671875</v>
      </c>
      <c r="S10" s="29">
        <v>846.820068359375</v>
      </c>
      <c r="T10" s="29">
        <v>847.827209472656</v>
      </c>
      <c r="U10" s="29">
        <v>848.028564453125</v>
      </c>
      <c r="V10" s="83">
        <v>842.523193359375</v>
      </c>
      <c r="W10" s="86"/>
      <c r="X10" s="87"/>
      <c r="Y10" s="98"/>
      <c r="Z10" s="99"/>
      <c r="AA10" s="99"/>
      <c r="AB10" s="99"/>
    </row>
    <row r="11" ht="15.75" customHeight="1" spans="1:28">
      <c r="A11" s="26"/>
      <c r="B11" s="27">
        <v>5</v>
      </c>
      <c r="C11" s="29">
        <v>842.456115722656</v>
      </c>
      <c r="D11" s="29">
        <v>842.657470703125</v>
      </c>
      <c r="E11" s="29">
        <v>842.1875</v>
      </c>
      <c r="F11" s="29">
        <v>843.798828125</v>
      </c>
      <c r="G11" s="29">
        <v>846.61865234375</v>
      </c>
      <c r="H11" s="29">
        <v>847.222900390625</v>
      </c>
      <c r="I11" s="29">
        <v>848.49853515625</v>
      </c>
      <c r="J11" s="29">
        <v>848.028564453125</v>
      </c>
      <c r="K11" s="29">
        <v>847.760009765625</v>
      </c>
      <c r="L11" s="29">
        <v>846.685791015625</v>
      </c>
      <c r="M11" s="29">
        <v>847.42431640625</v>
      </c>
      <c r="N11" s="29">
        <v>847.894287109375</v>
      </c>
      <c r="O11" s="29">
        <v>846.88720703125</v>
      </c>
      <c r="P11" s="29">
        <v>846.820068359375</v>
      </c>
      <c r="Q11" s="29">
        <v>846.08154296875</v>
      </c>
      <c r="R11" s="29">
        <v>847.222900390625</v>
      </c>
      <c r="S11" s="29">
        <v>846.282958984375</v>
      </c>
      <c r="T11" s="29">
        <v>844.537353515625</v>
      </c>
      <c r="U11" s="29">
        <v>843.66455078125</v>
      </c>
      <c r="V11" s="83">
        <v>842.456115722656</v>
      </c>
      <c r="W11" s="88" t="s">
        <v>30</v>
      </c>
      <c r="X11" s="89"/>
      <c r="Y11" s="100"/>
      <c r="Z11" s="99"/>
      <c r="AA11" s="101"/>
      <c r="AB11" s="101"/>
    </row>
    <row r="12" customHeight="1" spans="1:28">
      <c r="A12" s="30" t="s">
        <v>31</v>
      </c>
      <c r="B12" s="31"/>
      <c r="C12" s="32">
        <f t="shared" ref="C12:V12" si="0">SUM(C7:C11)/5</f>
        <v>843.073754882813</v>
      </c>
      <c r="D12" s="32">
        <f t="shared" si="0"/>
        <v>844.107678222656</v>
      </c>
      <c r="E12" s="32">
        <f t="shared" si="0"/>
        <v>845.061022949219</v>
      </c>
      <c r="F12" s="32">
        <f t="shared" si="0"/>
        <v>845.181884765625</v>
      </c>
      <c r="G12" s="32">
        <f t="shared" si="0"/>
        <v>844.685070800781</v>
      </c>
      <c r="H12" s="32">
        <f t="shared" si="0"/>
        <v>844.510510253906</v>
      </c>
      <c r="I12" s="32">
        <f t="shared" si="0"/>
        <v>844.859619140625</v>
      </c>
      <c r="J12" s="32">
        <f t="shared" si="0"/>
        <v>844.698461914062</v>
      </c>
      <c r="K12" s="32">
        <f t="shared" si="0"/>
        <v>845.369873046875</v>
      </c>
      <c r="L12" s="32">
        <f t="shared" si="0"/>
        <v>845.839855957031</v>
      </c>
      <c r="M12" s="32">
        <f t="shared" si="0"/>
        <v>845.866711425781</v>
      </c>
      <c r="N12" s="32">
        <f t="shared" si="0"/>
        <v>845.83984375</v>
      </c>
      <c r="O12" s="32">
        <f t="shared" si="0"/>
        <v>843.798828125</v>
      </c>
      <c r="P12" s="32">
        <f t="shared" si="0"/>
        <v>844.0673828125</v>
      </c>
      <c r="Q12" s="32">
        <f t="shared" si="0"/>
        <v>844.483630371094</v>
      </c>
      <c r="R12" s="32">
        <f t="shared" si="0"/>
        <v>844.644775390625</v>
      </c>
      <c r="S12" s="32">
        <f t="shared" si="0"/>
        <v>844.591064453125</v>
      </c>
      <c r="T12" s="32">
        <f t="shared" si="0"/>
        <v>844.819348144531</v>
      </c>
      <c r="U12" s="32">
        <f t="shared" si="0"/>
        <v>845.504150390625</v>
      </c>
      <c r="V12" s="32">
        <f t="shared" si="0"/>
        <v>844.644787597656</v>
      </c>
      <c r="W12" s="90" t="s">
        <v>32</v>
      </c>
      <c r="X12" s="90"/>
      <c r="Y12" s="102">
        <f>SUM(C12:V12)/20</f>
        <v>844.782412719727</v>
      </c>
      <c r="Z12" s="99"/>
      <c r="AA12" s="99"/>
      <c r="AB12" s="99"/>
    </row>
    <row r="13" customHeight="1" spans="1:25">
      <c r="A13" s="33" t="s">
        <v>33</v>
      </c>
      <c r="B13" s="34"/>
      <c r="C13" s="32">
        <f t="shared" ref="C13:V13" si="1">MAX(C7:C11)-MIN(C7:C11)</f>
        <v>7.586669921875</v>
      </c>
      <c r="D13" s="32">
        <f t="shared" si="1"/>
        <v>5.303955078125</v>
      </c>
      <c r="E13" s="32">
        <f t="shared" si="1"/>
        <v>6.04248046875</v>
      </c>
      <c r="F13" s="32">
        <f t="shared" si="1"/>
        <v>4.16259765625</v>
      </c>
      <c r="G13" s="32">
        <f t="shared" si="1"/>
        <v>4.498291015625</v>
      </c>
      <c r="H13" s="32">
        <f t="shared" si="1"/>
        <v>7.92242431640625</v>
      </c>
      <c r="I13" s="32">
        <f t="shared" si="1"/>
        <v>7.2509765625</v>
      </c>
      <c r="J13" s="32">
        <f t="shared" si="1"/>
        <v>7.855224609375</v>
      </c>
      <c r="K13" s="32">
        <f t="shared" si="1"/>
        <v>6.1767578125</v>
      </c>
      <c r="L13" s="32">
        <f t="shared" si="1"/>
        <v>2.685546875</v>
      </c>
      <c r="M13" s="32">
        <f t="shared" si="1"/>
        <v>5.23687744140625</v>
      </c>
      <c r="N13" s="32">
        <f t="shared" si="1"/>
        <v>6.982421875</v>
      </c>
      <c r="O13" s="32">
        <f t="shared" si="1"/>
        <v>5.438232421875</v>
      </c>
      <c r="P13" s="32">
        <f t="shared" si="1"/>
        <v>4.632568359375</v>
      </c>
      <c r="Q13" s="32">
        <f t="shared" si="1"/>
        <v>2.886962890625</v>
      </c>
      <c r="R13" s="32">
        <f t="shared" si="1"/>
        <v>5.50537109375</v>
      </c>
      <c r="S13" s="32">
        <f t="shared" si="1"/>
        <v>5.50537109375</v>
      </c>
      <c r="T13" s="32">
        <f t="shared" si="1"/>
        <v>6.04254150390625</v>
      </c>
      <c r="U13" s="32">
        <f t="shared" si="1"/>
        <v>4.43115234375</v>
      </c>
      <c r="V13" s="32">
        <f t="shared" si="1"/>
        <v>5.77386474609375</v>
      </c>
      <c r="W13" s="90" t="s">
        <v>33</v>
      </c>
      <c r="X13" s="90"/>
      <c r="Y13" s="102">
        <f>SUM(C13:V13)/20</f>
        <v>5.59601440429688</v>
      </c>
    </row>
    <row r="14" customHeight="1" spans="1: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03"/>
    </row>
    <row r="15" customHeight="1" spans="1:27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03"/>
      <c r="AA15" s="99"/>
    </row>
    <row r="16" customHeight="1" spans="1:2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03"/>
      <c r="AA16" s="104"/>
    </row>
    <row r="17" customHeight="1" spans="1:27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03"/>
      <c r="AA17" s="99"/>
    </row>
    <row r="18" customHeight="1" spans="1: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03"/>
    </row>
    <row r="19" customHeight="1" spans="1: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03"/>
    </row>
    <row r="20" customHeight="1" spans="1: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03"/>
    </row>
    <row r="21" customHeight="1" spans="1: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103"/>
    </row>
    <row r="22" customHeight="1" spans="1: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103"/>
    </row>
    <row r="23" customHeight="1" spans="1: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103"/>
    </row>
    <row r="24" customHeight="1" spans="1: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103"/>
    </row>
    <row r="25" customHeight="1" spans="1: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03"/>
    </row>
    <row r="26" customHeight="1" spans="1: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103"/>
    </row>
    <row r="27" customHeight="1" spans="1: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103"/>
    </row>
    <row r="28" customHeight="1" spans="1: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03"/>
    </row>
    <row r="29" customHeight="1" spans="1: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03"/>
    </row>
    <row r="30" customHeight="1" spans="1: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103"/>
    </row>
    <row r="31" customHeight="1" spans="1:25">
      <c r="A31" s="37" t="s">
        <v>34</v>
      </c>
      <c r="B31" s="38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05"/>
    </row>
    <row r="32" customHeight="1" spans="1:25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06"/>
    </row>
    <row r="33" customHeight="1" spans="1:25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07"/>
    </row>
    <row r="34" s="1" customFormat="1" customHeight="1" spans="1:1">
      <c r="A34" s="49"/>
    </row>
    <row r="35" s="1" customFormat="1" customHeight="1" spans="1:3">
      <c r="A35" s="50" t="s">
        <v>32</v>
      </c>
      <c r="B35" s="50"/>
      <c r="C35" s="50"/>
    </row>
    <row r="36" s="1" customFormat="1" customHeight="1" spans="1:25">
      <c r="A36" s="49" t="s">
        <v>35</v>
      </c>
      <c r="B36" s="49"/>
      <c r="C36" s="51">
        <f t="shared" ref="C36:V36" si="2">$M$3</f>
        <v>848.011313031006</v>
      </c>
      <c r="D36" s="51">
        <f t="shared" si="2"/>
        <v>848.011313031006</v>
      </c>
      <c r="E36" s="51">
        <f t="shared" si="2"/>
        <v>848.011313031006</v>
      </c>
      <c r="F36" s="51">
        <f t="shared" si="2"/>
        <v>848.011313031006</v>
      </c>
      <c r="G36" s="51">
        <f t="shared" si="2"/>
        <v>848.011313031006</v>
      </c>
      <c r="H36" s="51">
        <f t="shared" si="2"/>
        <v>848.011313031006</v>
      </c>
      <c r="I36" s="51">
        <f t="shared" si="2"/>
        <v>848.011313031006</v>
      </c>
      <c r="J36" s="51">
        <f t="shared" si="2"/>
        <v>848.011313031006</v>
      </c>
      <c r="K36" s="51">
        <f t="shared" si="2"/>
        <v>848.011313031006</v>
      </c>
      <c r="L36" s="51">
        <f t="shared" si="2"/>
        <v>848.011313031006</v>
      </c>
      <c r="M36" s="51">
        <f t="shared" si="2"/>
        <v>848.011313031006</v>
      </c>
      <c r="N36" s="51">
        <f t="shared" si="2"/>
        <v>848.011313031006</v>
      </c>
      <c r="O36" s="51">
        <f t="shared" si="2"/>
        <v>848.011313031006</v>
      </c>
      <c r="P36" s="51">
        <f t="shared" si="2"/>
        <v>848.011313031006</v>
      </c>
      <c r="Q36" s="51">
        <f t="shared" si="2"/>
        <v>848.011313031006</v>
      </c>
      <c r="R36" s="51">
        <f t="shared" si="2"/>
        <v>848.011313031006</v>
      </c>
      <c r="S36" s="51">
        <f t="shared" si="2"/>
        <v>848.011313031006</v>
      </c>
      <c r="T36" s="51">
        <f t="shared" si="2"/>
        <v>848.011313031006</v>
      </c>
      <c r="U36" s="51">
        <f t="shared" si="2"/>
        <v>848.011313031006</v>
      </c>
      <c r="V36" s="51">
        <f t="shared" si="2"/>
        <v>848.011313031006</v>
      </c>
      <c r="W36" s="55"/>
      <c r="X36" s="55"/>
      <c r="Y36" s="55"/>
    </row>
    <row r="37" s="1" customFormat="1" customHeight="1" spans="1:25">
      <c r="A37" s="49" t="s">
        <v>36</v>
      </c>
      <c r="B37" s="49"/>
      <c r="C37" s="51">
        <f t="shared" ref="C37:V37" si="3">$M$4</f>
        <v>844.782412719727</v>
      </c>
      <c r="D37" s="51">
        <f t="shared" si="3"/>
        <v>844.782412719727</v>
      </c>
      <c r="E37" s="51">
        <f t="shared" si="3"/>
        <v>844.782412719727</v>
      </c>
      <c r="F37" s="51">
        <f t="shared" si="3"/>
        <v>844.782412719727</v>
      </c>
      <c r="G37" s="51">
        <f t="shared" si="3"/>
        <v>844.782412719727</v>
      </c>
      <c r="H37" s="51">
        <f t="shared" si="3"/>
        <v>844.782412719727</v>
      </c>
      <c r="I37" s="51">
        <f t="shared" si="3"/>
        <v>844.782412719727</v>
      </c>
      <c r="J37" s="51">
        <f t="shared" si="3"/>
        <v>844.782412719727</v>
      </c>
      <c r="K37" s="51">
        <f t="shared" si="3"/>
        <v>844.782412719727</v>
      </c>
      <c r="L37" s="51">
        <f t="shared" si="3"/>
        <v>844.782412719727</v>
      </c>
      <c r="M37" s="51">
        <f t="shared" si="3"/>
        <v>844.782412719727</v>
      </c>
      <c r="N37" s="51">
        <f t="shared" si="3"/>
        <v>844.782412719727</v>
      </c>
      <c r="O37" s="51">
        <f t="shared" si="3"/>
        <v>844.782412719727</v>
      </c>
      <c r="P37" s="51">
        <f t="shared" si="3"/>
        <v>844.782412719727</v>
      </c>
      <c r="Q37" s="51">
        <f t="shared" si="3"/>
        <v>844.782412719727</v>
      </c>
      <c r="R37" s="51">
        <f t="shared" si="3"/>
        <v>844.782412719727</v>
      </c>
      <c r="S37" s="51">
        <f t="shared" si="3"/>
        <v>844.782412719727</v>
      </c>
      <c r="T37" s="51">
        <f t="shared" si="3"/>
        <v>844.782412719727</v>
      </c>
      <c r="U37" s="51">
        <f t="shared" si="3"/>
        <v>844.782412719727</v>
      </c>
      <c r="V37" s="51">
        <f t="shared" si="3"/>
        <v>844.782412719727</v>
      </c>
      <c r="W37" s="55"/>
      <c r="X37" s="55"/>
      <c r="Y37" s="55"/>
    </row>
    <row r="38" s="1" customFormat="1" customHeight="1" spans="1:25">
      <c r="A38" s="52" t="s">
        <v>37</v>
      </c>
      <c r="B38" s="52"/>
      <c r="C38" s="53">
        <f t="shared" ref="C38:V38" si="4">$M$5</f>
        <v>841.553512408447</v>
      </c>
      <c r="D38" s="53">
        <f t="shared" si="4"/>
        <v>841.553512408447</v>
      </c>
      <c r="E38" s="53">
        <f t="shared" si="4"/>
        <v>841.553512408447</v>
      </c>
      <c r="F38" s="53">
        <f t="shared" si="4"/>
        <v>841.553512408447</v>
      </c>
      <c r="G38" s="53">
        <f t="shared" si="4"/>
        <v>841.553512408447</v>
      </c>
      <c r="H38" s="53">
        <f t="shared" si="4"/>
        <v>841.553512408447</v>
      </c>
      <c r="I38" s="53">
        <f t="shared" si="4"/>
        <v>841.553512408447</v>
      </c>
      <c r="J38" s="53">
        <f t="shared" si="4"/>
        <v>841.553512408447</v>
      </c>
      <c r="K38" s="53">
        <f t="shared" si="4"/>
        <v>841.553512408447</v>
      </c>
      <c r="L38" s="53">
        <f t="shared" si="4"/>
        <v>841.553512408447</v>
      </c>
      <c r="M38" s="53">
        <f t="shared" si="4"/>
        <v>841.553512408447</v>
      </c>
      <c r="N38" s="53">
        <f t="shared" si="4"/>
        <v>841.553512408447</v>
      </c>
      <c r="O38" s="53">
        <f t="shared" si="4"/>
        <v>841.553512408447</v>
      </c>
      <c r="P38" s="53">
        <f t="shared" si="4"/>
        <v>841.553512408447</v>
      </c>
      <c r="Q38" s="53">
        <f t="shared" si="4"/>
        <v>841.553512408447</v>
      </c>
      <c r="R38" s="53">
        <f t="shared" si="4"/>
        <v>841.553512408447</v>
      </c>
      <c r="S38" s="53">
        <f t="shared" si="4"/>
        <v>841.553512408447</v>
      </c>
      <c r="T38" s="53">
        <f t="shared" si="4"/>
        <v>841.553512408447</v>
      </c>
      <c r="U38" s="53">
        <f t="shared" si="4"/>
        <v>841.553512408447</v>
      </c>
      <c r="V38" s="53">
        <f t="shared" si="4"/>
        <v>841.553512408447</v>
      </c>
      <c r="W38" s="55"/>
      <c r="X38" s="55"/>
      <c r="Y38" s="55"/>
    </row>
    <row r="39" s="1" customFormat="1" customHeight="1" spans="1:25">
      <c r="A39" s="50" t="s">
        <v>33</v>
      </c>
      <c r="B39" s="5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55"/>
      <c r="Y39" s="55"/>
    </row>
    <row r="40" s="1" customFormat="1" customHeight="1" spans="1:25">
      <c r="A40" s="49" t="s">
        <v>35</v>
      </c>
      <c r="B40" s="49"/>
      <c r="C40" s="51">
        <f t="shared" ref="C40:V40" si="5">$Q$3</f>
        <v>11.8299744506836</v>
      </c>
      <c r="D40" s="51">
        <f t="shared" si="5"/>
        <v>11.8299744506836</v>
      </c>
      <c r="E40" s="51">
        <f t="shared" si="5"/>
        <v>11.8299744506836</v>
      </c>
      <c r="F40" s="51">
        <f t="shared" si="5"/>
        <v>11.8299744506836</v>
      </c>
      <c r="G40" s="51">
        <f t="shared" si="5"/>
        <v>11.8299744506836</v>
      </c>
      <c r="H40" s="51">
        <f t="shared" si="5"/>
        <v>11.8299744506836</v>
      </c>
      <c r="I40" s="51">
        <f t="shared" si="5"/>
        <v>11.8299744506836</v>
      </c>
      <c r="J40" s="51">
        <f t="shared" si="5"/>
        <v>11.8299744506836</v>
      </c>
      <c r="K40" s="51">
        <f t="shared" si="5"/>
        <v>11.8299744506836</v>
      </c>
      <c r="L40" s="51">
        <f t="shared" si="5"/>
        <v>11.8299744506836</v>
      </c>
      <c r="M40" s="51">
        <f t="shared" si="5"/>
        <v>11.8299744506836</v>
      </c>
      <c r="N40" s="51">
        <f t="shared" si="5"/>
        <v>11.8299744506836</v>
      </c>
      <c r="O40" s="51">
        <f t="shared" si="5"/>
        <v>11.8299744506836</v>
      </c>
      <c r="P40" s="51">
        <f t="shared" si="5"/>
        <v>11.8299744506836</v>
      </c>
      <c r="Q40" s="51">
        <f t="shared" si="5"/>
        <v>11.8299744506836</v>
      </c>
      <c r="R40" s="51">
        <f t="shared" si="5"/>
        <v>11.8299744506836</v>
      </c>
      <c r="S40" s="51">
        <f t="shared" si="5"/>
        <v>11.8299744506836</v>
      </c>
      <c r="T40" s="51">
        <f t="shared" si="5"/>
        <v>11.8299744506836</v>
      </c>
      <c r="U40" s="51">
        <f t="shared" si="5"/>
        <v>11.8299744506836</v>
      </c>
      <c r="V40" s="51">
        <f t="shared" si="5"/>
        <v>11.8299744506836</v>
      </c>
      <c r="W40" s="55"/>
      <c r="X40" s="55"/>
      <c r="Y40" s="55"/>
    </row>
    <row r="41" s="1" customFormat="1" spans="1:25">
      <c r="A41" s="49" t="s">
        <v>36</v>
      </c>
      <c r="B41" s="49"/>
      <c r="C41" s="51">
        <f t="shared" ref="C41:V41" si="6">$Q$4</f>
        <v>5.59601440429688</v>
      </c>
      <c r="D41" s="51">
        <f t="shared" si="6"/>
        <v>5.59601440429688</v>
      </c>
      <c r="E41" s="51">
        <f t="shared" si="6"/>
        <v>5.59601440429688</v>
      </c>
      <c r="F41" s="51">
        <f t="shared" si="6"/>
        <v>5.59601440429688</v>
      </c>
      <c r="G41" s="51">
        <f t="shared" si="6"/>
        <v>5.59601440429688</v>
      </c>
      <c r="H41" s="51">
        <f t="shared" si="6"/>
        <v>5.59601440429688</v>
      </c>
      <c r="I41" s="51">
        <f t="shared" si="6"/>
        <v>5.59601440429688</v>
      </c>
      <c r="J41" s="51">
        <f t="shared" si="6"/>
        <v>5.59601440429688</v>
      </c>
      <c r="K41" s="51">
        <f t="shared" si="6"/>
        <v>5.59601440429688</v>
      </c>
      <c r="L41" s="51">
        <f t="shared" si="6"/>
        <v>5.59601440429688</v>
      </c>
      <c r="M41" s="51">
        <f t="shared" si="6"/>
        <v>5.59601440429688</v>
      </c>
      <c r="N41" s="51">
        <f t="shared" si="6"/>
        <v>5.59601440429688</v>
      </c>
      <c r="O41" s="51">
        <f t="shared" si="6"/>
        <v>5.59601440429688</v>
      </c>
      <c r="P41" s="51">
        <f t="shared" si="6"/>
        <v>5.59601440429688</v>
      </c>
      <c r="Q41" s="51">
        <f t="shared" si="6"/>
        <v>5.59601440429688</v>
      </c>
      <c r="R41" s="51">
        <f t="shared" si="6"/>
        <v>5.59601440429688</v>
      </c>
      <c r="S41" s="51">
        <f t="shared" si="6"/>
        <v>5.59601440429688</v>
      </c>
      <c r="T41" s="51">
        <f t="shared" si="6"/>
        <v>5.59601440429688</v>
      </c>
      <c r="U41" s="51">
        <f t="shared" si="6"/>
        <v>5.59601440429688</v>
      </c>
      <c r="V41" s="51">
        <f t="shared" si="6"/>
        <v>5.59601440429688</v>
      </c>
      <c r="W41" s="55"/>
      <c r="X41" s="55"/>
      <c r="Y41" s="55"/>
    </row>
    <row r="42" s="1" customFormat="1" spans="1:25">
      <c r="A42" s="49"/>
      <c r="B42" s="49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="1" customFormat="1" spans="4:25"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22">
      <c r="C47" s="56">
        <v>1</v>
      </c>
      <c r="D47" s="56">
        <v>2</v>
      </c>
      <c r="E47" s="56">
        <v>3</v>
      </c>
      <c r="F47" s="56">
        <v>4</v>
      </c>
      <c r="G47" s="56">
        <v>5</v>
      </c>
      <c r="H47" s="56">
        <v>6</v>
      </c>
      <c r="I47" s="56">
        <v>7</v>
      </c>
      <c r="J47" s="56">
        <v>8</v>
      </c>
      <c r="K47" s="56">
        <v>9</v>
      </c>
      <c r="L47" s="56">
        <v>10</v>
      </c>
      <c r="M47" s="56">
        <v>11</v>
      </c>
      <c r="N47" s="56">
        <v>12</v>
      </c>
      <c r="O47" s="56">
        <v>13</v>
      </c>
      <c r="P47" s="56">
        <v>14</v>
      </c>
      <c r="Q47" s="56">
        <v>15</v>
      </c>
      <c r="R47" s="56">
        <v>16</v>
      </c>
      <c r="S47" s="56">
        <v>17</v>
      </c>
      <c r="T47" s="56">
        <v>18</v>
      </c>
      <c r="U47" s="56">
        <v>19</v>
      </c>
      <c r="V47" s="56">
        <v>20</v>
      </c>
    </row>
    <row r="48" spans="2:3">
      <c r="B48" s="2" t="e">
        <f>taginfo("ncic","XSB_XX2_TISA-31127A","FN_TAGNOTE")</f>
        <v>#NAME?</v>
      </c>
      <c r="C48" s="57" t="s">
        <v>38</v>
      </c>
    </row>
    <row r="49" spans="3:22">
      <c r="C49" s="58" t="e">
        <f>taghistory("ncic","XSB_XX2_TISA-31127A","2022/3/31 ",C54)</f>
        <v>#NAME?</v>
      </c>
      <c r="D49" s="58" t="e">
        <f>taghistory("ncic","XSB_XX2_TISA-31127A","2022/3/31 ",D54)</f>
        <v>#NAME?</v>
      </c>
      <c r="E49" s="58" t="e">
        <f>taghistory("ncic","XSB_XX2_TISA-31127A","2022/3/31 ",E54)</f>
        <v>#NAME?</v>
      </c>
      <c r="F49" s="58" t="e">
        <f>taghistory("ncic","XSB_XX2_TISA-31127A","2022/3/31 ",F54)</f>
        <v>#NAME?</v>
      </c>
      <c r="G49" s="58" t="e">
        <f>taghistory("ncic","XSB_XX2_TISA-31127A","2022/3/31 ",G54)</f>
        <v>#NAME?</v>
      </c>
      <c r="H49" s="58" t="e">
        <f>taghistory("ncic","XSB_XX2_TISA-31127A","2022/3/31 ",H54)</f>
        <v>#NAME?</v>
      </c>
      <c r="I49" s="58" t="e">
        <f>taghistory("ncic","XSB_XX2_TISA-31127A","2022/3/31 ",I54)</f>
        <v>#NAME?</v>
      </c>
      <c r="J49" s="58" t="e">
        <f>taghistory("ncic","XSB_XX2_TISA-31127A","2022/3/31 ",J54)</f>
        <v>#NAME?</v>
      </c>
      <c r="K49" s="58" t="e">
        <f>taghistory("ncic","XSB_XX2_TISA-31127A","2022/3/31 ",K54)</f>
        <v>#NAME?</v>
      </c>
      <c r="L49" s="58" t="e">
        <f>taghistory("ncic","XSB_XX2_TISA-31127A","2022/3/31 ",L54)</f>
        <v>#NAME?</v>
      </c>
      <c r="M49" s="58" t="e">
        <f>taghistory("ncic","XSB_XX2_TISA-31127A","2022/3/31 ",M54)</f>
        <v>#NAME?</v>
      </c>
      <c r="N49" s="58" t="e">
        <f>taghistory("ncic","XSB_XX2_TISA-31127A","2022/3/31 ",N54)</f>
        <v>#NAME?</v>
      </c>
      <c r="O49" s="58" t="e">
        <f>taghistory("ncic","XSB_XX2_TISA-31127A","2022/3/31 ",O54)</f>
        <v>#NAME?</v>
      </c>
      <c r="P49" s="58" t="e">
        <f>taghistory("ncic","XSB_XX2_TISA-31127A","2022/3/31 ",P54)</f>
        <v>#NAME?</v>
      </c>
      <c r="Q49" s="58" t="e">
        <f>taghistory("ncic","XSB_XX2_TISA-31127A","2022/3/31 ",Q54)</f>
        <v>#NAME?</v>
      </c>
      <c r="R49" s="58" t="e">
        <f>taghistory("ncic","XSB_XX2_TISA-31127A","2022/3/31 ",R54)</f>
        <v>#NAME?</v>
      </c>
      <c r="S49" s="58" t="e">
        <f>taghistory("ncic","XSB_XX2_TISA-31127A","2022/3/31 ",S54)</f>
        <v>#NAME?</v>
      </c>
      <c r="T49" s="58" t="e">
        <f>taghistory("ncic","XSB_XX2_TISA-31127A","2022/3/31 ",T54)</f>
        <v>#NAME?</v>
      </c>
      <c r="U49" s="58" t="e">
        <f>taghistory("ncic","XSB_XX2_TISA-31127A","2022/3/31 ",U54)</f>
        <v>#NAME?</v>
      </c>
      <c r="V49" s="58" t="e">
        <f>taghistory("ncic","XSB_XX2_TISA-31127A","2022/3/31 ",V54)</f>
        <v>#NAME?</v>
      </c>
    </row>
    <row r="50" spans="3:22">
      <c r="C50" s="58" t="e">
        <f>taghistory("ncic","XSB_XX2_TISA-31127A","2022/3/31 ",C55)</f>
        <v>#NAME?</v>
      </c>
      <c r="D50" s="58" t="e">
        <f>taghistory("ncic","XSB_XX2_TISA-31127A","2022/3/31 ",D55)</f>
        <v>#NAME?</v>
      </c>
      <c r="E50" s="58" t="e">
        <f>taghistory("ncic","XSB_XX2_TISA-31127A","2022/3/31 ",E55)</f>
        <v>#NAME?</v>
      </c>
      <c r="F50" s="58" t="e">
        <f>taghistory("ncic","XSB_XX2_TISA-31127A","2022/3/31 ",F55)</f>
        <v>#NAME?</v>
      </c>
      <c r="G50" s="58" t="e">
        <f>taghistory("ncic","XSB_XX2_TISA-31127A","2022/3/31 ",G55)</f>
        <v>#NAME?</v>
      </c>
      <c r="H50" s="58" t="e">
        <f>taghistory("ncic","XSB_XX2_TISA-31127A","2022/3/31 ",H55)</f>
        <v>#NAME?</v>
      </c>
      <c r="I50" s="58" t="e">
        <f>taghistory("ncic","XSB_XX2_TISA-31127A","2022/3/31 ",I55)</f>
        <v>#NAME?</v>
      </c>
      <c r="J50" s="58" t="e">
        <f>taghistory("ncic","XSB_XX2_TISA-31127A","2022/3/31 ",J55)</f>
        <v>#NAME?</v>
      </c>
      <c r="K50" s="58" t="e">
        <f>taghistory("ncic","XSB_XX2_TISA-31127A","2022/3/31 ",K55)</f>
        <v>#NAME?</v>
      </c>
      <c r="L50" s="58" t="e">
        <f>taghistory("ncic","XSB_XX2_TISA-31127A","2022/3/31 ",L55)</f>
        <v>#NAME?</v>
      </c>
      <c r="M50" s="58" t="e">
        <f>taghistory("ncic","XSB_XX2_TISA-31127A","2022/3/31 ",M55)</f>
        <v>#NAME?</v>
      </c>
      <c r="N50" s="58" t="e">
        <f>taghistory("ncic","XSB_XX2_TISA-31127A","2022/3/31 ",N55)</f>
        <v>#NAME?</v>
      </c>
      <c r="O50" s="58" t="e">
        <f>taghistory("ncic","XSB_XX2_TISA-31127A","2022/3/31 ",O55)</f>
        <v>#NAME?</v>
      </c>
      <c r="P50" s="58" t="e">
        <f>taghistory("ncic","XSB_XX2_TISA-31127A","2022/3/31 ",P55)</f>
        <v>#NAME?</v>
      </c>
      <c r="Q50" s="58" t="e">
        <f>taghistory("ncic","XSB_XX2_TISA-31127A","2022/3/31 ",Q55)</f>
        <v>#NAME?</v>
      </c>
      <c r="R50" s="58" t="e">
        <f>taghistory("ncic","XSB_XX2_TISA-31127A","2022/3/31 ",R55)</f>
        <v>#NAME?</v>
      </c>
      <c r="S50" s="58" t="e">
        <f>taghistory("ncic","XSB_XX2_TISA-31127A","2022/3/31 ",S55)</f>
        <v>#NAME?</v>
      </c>
      <c r="T50" s="58" t="e">
        <f>taghistory("ncic","XSB_XX2_TISA-31127A","2022/3/31 ",T55)</f>
        <v>#NAME?</v>
      </c>
      <c r="U50" s="58" t="e">
        <f>taghistory("ncic","XSB_XX2_TISA-31127A","2022/3/31 ",U55)</f>
        <v>#NAME?</v>
      </c>
      <c r="V50" s="58" t="e">
        <f>taghistory("ncic","XSB_XX2_TISA-31127A","2022/3/31 ",V55)</f>
        <v>#NAME?</v>
      </c>
    </row>
    <row r="51" spans="3:22">
      <c r="C51" s="58" t="e">
        <f>taghistory("ncic","XSB_XX2_TISA-31127A","2022/3/31 ",C56)</f>
        <v>#NAME?</v>
      </c>
      <c r="D51" s="58" t="e">
        <f>taghistory("ncic","XSB_XX2_TISA-31127A","2022/3/31 ",D56)</f>
        <v>#NAME?</v>
      </c>
      <c r="E51" s="58" t="e">
        <f>taghistory("ncic","XSB_XX2_TISA-31127A","2022/3/31 ",E56)</f>
        <v>#NAME?</v>
      </c>
      <c r="F51" s="58" t="e">
        <f>taghistory("ncic","XSB_XX2_TISA-31127A","2022/3/31 ",F56)</f>
        <v>#NAME?</v>
      </c>
      <c r="G51" s="58" t="e">
        <f>taghistory("ncic","XSB_XX2_TISA-31127A","2022/3/31 ",G56)</f>
        <v>#NAME?</v>
      </c>
      <c r="H51" s="58" t="e">
        <f>taghistory("ncic","XSB_XX2_TISA-31127A","2022/3/31 ",H56)</f>
        <v>#NAME?</v>
      </c>
      <c r="I51" s="58" t="e">
        <f>taghistory("ncic","XSB_XX2_TISA-31127A","2022/3/31 ",I56)</f>
        <v>#NAME?</v>
      </c>
      <c r="J51" s="58" t="e">
        <f>taghistory("ncic","XSB_XX2_TISA-31127A","2022/3/31 ",J56)</f>
        <v>#NAME?</v>
      </c>
      <c r="K51" s="58" t="e">
        <f>taghistory("ncic","XSB_XX2_TISA-31127A","2022/3/31 ",K56)</f>
        <v>#NAME?</v>
      </c>
      <c r="L51" s="58" t="e">
        <f>taghistory("ncic","XSB_XX2_TISA-31127A","2022/3/31 ",L56)</f>
        <v>#NAME?</v>
      </c>
      <c r="M51" s="58" t="e">
        <f>taghistory("ncic","XSB_XX2_TISA-31127A","2022/3/31 ",M56)</f>
        <v>#NAME?</v>
      </c>
      <c r="N51" s="58" t="e">
        <f>taghistory("ncic","XSB_XX2_TISA-31127A","2022/3/31 ",N56)</f>
        <v>#NAME?</v>
      </c>
      <c r="O51" s="58" t="e">
        <f>taghistory("ncic","XSB_XX2_TISA-31127A","2022/3/31 ",O56)</f>
        <v>#NAME?</v>
      </c>
      <c r="P51" s="58" t="e">
        <f>taghistory("ncic","XSB_XX2_TISA-31127A","2022/3/31 ",P56)</f>
        <v>#NAME?</v>
      </c>
      <c r="Q51" s="58" t="e">
        <f>taghistory("ncic","XSB_XX2_TISA-31127A","2022/3/31 ",Q56)</f>
        <v>#NAME?</v>
      </c>
      <c r="R51" s="58" t="e">
        <f>taghistory("ncic","XSB_XX2_TISA-31127A","2022/3/31 ",R56)</f>
        <v>#NAME?</v>
      </c>
      <c r="S51" s="58" t="e">
        <f>taghistory("ncic","XSB_XX2_TISA-31127A","2022/3/31 ",S56)</f>
        <v>#NAME?</v>
      </c>
      <c r="T51" s="58" t="e">
        <f>taghistory("ncic","XSB_XX2_TISA-31127A","2022/3/31 ",T56)</f>
        <v>#NAME?</v>
      </c>
      <c r="U51" s="58" t="e">
        <f>taghistory("ncic","XSB_XX2_TISA-31127A","2022/3/31 ",U56)</f>
        <v>#NAME?</v>
      </c>
      <c r="V51" s="58" t="e">
        <f>taghistory("ncic","XSB_XX2_TISA-31127A","2022/3/31 ",V56)</f>
        <v>#NAME?</v>
      </c>
    </row>
    <row r="52" spans="3:22">
      <c r="C52" s="58" t="e">
        <f>taghistory("ncic","XSB_XX2_TISA-31127A","2022/3/31 ",C57)</f>
        <v>#NAME?</v>
      </c>
      <c r="D52" s="58" t="e">
        <f>taghistory("ncic","XSB_XX2_TISA-31127A","2022/3/31 ",D57)</f>
        <v>#NAME?</v>
      </c>
      <c r="E52" s="58" t="e">
        <f>taghistory("ncic","XSB_XX2_TISA-31127A","2022/3/31 ",E57)</f>
        <v>#NAME?</v>
      </c>
      <c r="F52" s="58" t="e">
        <f>taghistory("ncic","XSB_XX2_TISA-31127A","2022/3/31 ",F57)</f>
        <v>#NAME?</v>
      </c>
      <c r="G52" s="58" t="e">
        <f>taghistory("ncic","XSB_XX2_TISA-31127A","2022/3/31 ",G57)</f>
        <v>#NAME?</v>
      </c>
      <c r="H52" s="58" t="e">
        <f>taghistory("ncic","XSB_XX2_TISA-31127A","2022/3/31 ",H57)</f>
        <v>#NAME?</v>
      </c>
      <c r="I52" s="58" t="e">
        <f>taghistory("ncic","XSB_XX2_TISA-31127A","2022/3/31 ",I57)</f>
        <v>#NAME?</v>
      </c>
      <c r="J52" s="58" t="e">
        <f>taghistory("ncic","XSB_XX2_TISA-31127A","2022/3/31 ",J57)</f>
        <v>#NAME?</v>
      </c>
      <c r="K52" s="58" t="e">
        <f>taghistory("ncic","XSB_XX2_TISA-31127A","2022/3/31 ",K57)</f>
        <v>#NAME?</v>
      </c>
      <c r="L52" s="58" t="e">
        <f>taghistory("ncic","XSB_XX2_TISA-31127A","2022/3/31 ",L57)</f>
        <v>#NAME?</v>
      </c>
      <c r="M52" s="58" t="e">
        <f>taghistory("ncic","XSB_XX2_TISA-31127A","2022/3/31 ",M57)</f>
        <v>#NAME?</v>
      </c>
      <c r="N52" s="58" t="e">
        <f>taghistory("ncic","XSB_XX2_TISA-31127A","2022/3/31 ",N57)</f>
        <v>#NAME?</v>
      </c>
      <c r="O52" s="58" t="e">
        <f>taghistory("ncic","XSB_XX2_TISA-31127A","2022/3/31 ",O57)</f>
        <v>#NAME?</v>
      </c>
      <c r="P52" s="58" t="e">
        <f>taghistory("ncic","XSB_XX2_TISA-31127A","2022/3/31 ",P57)</f>
        <v>#NAME?</v>
      </c>
      <c r="Q52" s="58" t="e">
        <f>taghistory("ncic","XSB_XX2_TISA-31127A","2022/3/31 ",Q57)</f>
        <v>#NAME?</v>
      </c>
      <c r="R52" s="58" t="e">
        <f>taghistory("ncic","XSB_XX2_TISA-31127A","2022/3/31 ",R57)</f>
        <v>#NAME?</v>
      </c>
      <c r="S52" s="58" t="e">
        <f>taghistory("ncic","XSB_XX2_TISA-31127A","2022/3/31 ",S57)</f>
        <v>#NAME?</v>
      </c>
      <c r="T52" s="58" t="e">
        <f>taghistory("ncic","XSB_XX2_TISA-31127A","2022/3/31 ",T57)</f>
        <v>#NAME?</v>
      </c>
      <c r="U52" s="58" t="e">
        <f>taghistory("ncic","XSB_XX2_TISA-31127A","2022/3/31 ",U57)</f>
        <v>#NAME?</v>
      </c>
      <c r="V52" s="58" t="e">
        <f>taghistory("ncic","XSB_XX2_TISA-31127A","2022/3/31 ",V57)</f>
        <v>#NAME?</v>
      </c>
    </row>
    <row r="53" spans="3:22">
      <c r="C53" s="58" t="e">
        <f>taghistory("ncic","XSB_XX2_TISA-31127A","2022/3/31 ",C58)</f>
        <v>#NAME?</v>
      </c>
      <c r="D53" s="58" t="e">
        <f>taghistory("ncic","XSB_XX2_TISA-31127A","2022/3/31 ",D58)</f>
        <v>#NAME?</v>
      </c>
      <c r="E53" s="58" t="e">
        <f>taghistory("ncic","XSB_XX2_TISA-31127A","2022/3/31 ",E58)</f>
        <v>#NAME?</v>
      </c>
      <c r="F53" s="58" t="e">
        <f>taghistory("ncic","XSB_XX2_TISA-31127A","2022/3/31 ",F58)</f>
        <v>#NAME?</v>
      </c>
      <c r="G53" s="58" t="e">
        <f>taghistory("ncic","XSB_XX2_TISA-31127A","2022/3/31 ",G58)</f>
        <v>#NAME?</v>
      </c>
      <c r="H53" s="58" t="e">
        <f>taghistory("ncic","XSB_XX2_TISA-31127A","2022/3/31 ",H58)</f>
        <v>#NAME?</v>
      </c>
      <c r="I53" s="58" t="e">
        <f>taghistory("ncic","XSB_XX2_TISA-31127A","2022/3/31 ",I58)</f>
        <v>#NAME?</v>
      </c>
      <c r="J53" s="58" t="e">
        <f>taghistory("ncic","XSB_XX2_TISA-31127A","2022/3/31 ",J58)</f>
        <v>#NAME?</v>
      </c>
      <c r="K53" s="58" t="e">
        <f>taghistory("ncic","XSB_XX2_TISA-31127A","2022/3/31 ",K58)</f>
        <v>#NAME?</v>
      </c>
      <c r="L53" s="58" t="e">
        <f>taghistory("ncic","XSB_XX2_TISA-31127A","2022/3/31 ",L58)</f>
        <v>#NAME?</v>
      </c>
      <c r="M53" s="58" t="e">
        <f>taghistory("ncic","XSB_XX2_TISA-31127A","2022/3/31 ",M58)</f>
        <v>#NAME?</v>
      </c>
      <c r="N53" s="58" t="e">
        <f>taghistory("ncic","XSB_XX2_TISA-31127A","2022/3/31 ",N58)</f>
        <v>#NAME?</v>
      </c>
      <c r="O53" s="58" t="e">
        <f>taghistory("ncic","XSB_XX2_TISA-31127A","2022/3/31 ",O58)</f>
        <v>#NAME?</v>
      </c>
      <c r="P53" s="58" t="e">
        <f>taghistory("ncic","XSB_XX2_TISA-31127A","2022/3/31 ",P58)</f>
        <v>#NAME?</v>
      </c>
      <c r="Q53" s="58" t="e">
        <f>taghistory("ncic","XSB_XX2_TISA-31127A","2022/3/31 ",Q58)</f>
        <v>#NAME?</v>
      </c>
      <c r="R53" s="58" t="e">
        <f>taghistory("ncic","XSB_XX2_TISA-31127A","2022/3/31 ",R58)</f>
        <v>#NAME?</v>
      </c>
      <c r="S53" s="58" t="e">
        <f>taghistory("ncic","XSB_XX2_TISA-31127A","2022/3/31 ",S58)</f>
        <v>#NAME?</v>
      </c>
      <c r="T53" s="58" t="e">
        <f>taghistory("ncic","XSB_XX2_TISA-31127A","2022/3/31 ",T58)</f>
        <v>#NAME?</v>
      </c>
      <c r="U53" s="58" t="e">
        <f>taghistory("ncic","XSB_XX2_TISA-31127A","2022/3/31 ",U58)</f>
        <v>#NAME?</v>
      </c>
      <c r="V53" s="58" t="e">
        <f>taghistory("ncic","XSB_XX2_TISA-31127A","2022/3/31 ",V58)</f>
        <v>#NAME?</v>
      </c>
    </row>
    <row r="54" spans="3:22">
      <c r="C54" s="59">
        <v>0.166666666666667</v>
      </c>
      <c r="D54" s="59">
        <v>0.167361111111111</v>
      </c>
      <c r="E54" s="59">
        <v>0.168055555555556</v>
      </c>
      <c r="F54" s="59">
        <v>0.16875</v>
      </c>
      <c r="G54" s="59">
        <v>0.169444444444444</v>
      </c>
      <c r="H54" s="59">
        <v>0.170138888888889</v>
      </c>
      <c r="I54" s="59">
        <v>0.170833333333333</v>
      </c>
      <c r="J54" s="59">
        <v>0.171527777777778</v>
      </c>
      <c r="K54" s="59">
        <v>0.172222222222222</v>
      </c>
      <c r="L54" s="59">
        <v>0.172916666666667</v>
      </c>
      <c r="M54" s="59">
        <v>0.173611111111111</v>
      </c>
      <c r="N54" s="59">
        <v>0.174305555555556</v>
      </c>
      <c r="O54" s="59">
        <v>0.175</v>
      </c>
      <c r="P54" s="59">
        <v>0.175694444444444</v>
      </c>
      <c r="Q54" s="59">
        <v>0.176388888888889</v>
      </c>
      <c r="R54" s="59">
        <v>0.177083333333333</v>
      </c>
      <c r="S54" s="59">
        <v>0.177777777777778</v>
      </c>
      <c r="T54" s="59">
        <v>0.178472222222222</v>
      </c>
      <c r="U54" s="59">
        <v>0.179166666666667</v>
      </c>
      <c r="V54" s="59">
        <v>0.179861111111111</v>
      </c>
    </row>
    <row r="55" spans="3:22">
      <c r="C55" s="59">
        <v>0.180555555555556</v>
      </c>
      <c r="D55" s="59">
        <v>0.18125</v>
      </c>
      <c r="E55" s="59">
        <v>0.181944444444444</v>
      </c>
      <c r="F55" s="59">
        <v>0.182638888888889</v>
      </c>
      <c r="G55" s="59">
        <v>0.183333333333333</v>
      </c>
      <c r="H55" s="59">
        <v>0.184027777777778</v>
      </c>
      <c r="I55" s="59">
        <v>0.184722222222222</v>
      </c>
      <c r="J55" s="59">
        <v>0.185416666666667</v>
      </c>
      <c r="K55" s="59">
        <v>0.186111111111111</v>
      </c>
      <c r="L55" s="59">
        <v>0.186805555555556</v>
      </c>
      <c r="M55" s="59">
        <v>0.1875</v>
      </c>
      <c r="N55" s="59">
        <v>0.188194444444444</v>
      </c>
      <c r="O55" s="59">
        <v>0.188888888888889</v>
      </c>
      <c r="P55" s="59">
        <v>0.189583333333333</v>
      </c>
      <c r="Q55" s="59">
        <v>0.190277777777778</v>
      </c>
      <c r="R55" s="59">
        <v>0.190972222222222</v>
      </c>
      <c r="S55" s="59">
        <v>0.191666666666667</v>
      </c>
      <c r="T55" s="59">
        <v>0.192361111111111</v>
      </c>
      <c r="U55" s="59">
        <v>0.193055555555556</v>
      </c>
      <c r="V55" s="59">
        <v>0.19375</v>
      </c>
    </row>
    <row r="56" spans="3:22">
      <c r="C56" s="59">
        <v>0.194444444444444</v>
      </c>
      <c r="D56" s="59">
        <v>0.195138888888889</v>
      </c>
      <c r="E56" s="59">
        <v>0.195833333333333</v>
      </c>
      <c r="F56" s="59">
        <v>0.196527777777778</v>
      </c>
      <c r="G56" s="59">
        <v>0.197222222222222</v>
      </c>
      <c r="H56" s="59">
        <v>0.197916666666667</v>
      </c>
      <c r="I56" s="59">
        <v>0.198611111111111</v>
      </c>
      <c r="J56" s="59">
        <v>0.199305555555556</v>
      </c>
      <c r="K56" s="59">
        <v>0.2</v>
      </c>
      <c r="L56" s="59">
        <v>0.200694444444444</v>
      </c>
      <c r="M56" s="59">
        <v>0.201388888888889</v>
      </c>
      <c r="N56" s="59">
        <v>0.202083333333333</v>
      </c>
      <c r="O56" s="59">
        <v>0.202777777777778</v>
      </c>
      <c r="P56" s="59">
        <v>0.203472222222222</v>
      </c>
      <c r="Q56" s="59">
        <v>0.204166666666667</v>
      </c>
      <c r="R56" s="59">
        <v>0.204861111111111</v>
      </c>
      <c r="S56" s="59">
        <v>0.205555555555556</v>
      </c>
      <c r="T56" s="59">
        <v>0.20625</v>
      </c>
      <c r="U56" s="59">
        <v>0.206944444444444</v>
      </c>
      <c r="V56" s="59">
        <v>0.207638888888889</v>
      </c>
    </row>
    <row r="57" spans="3:22">
      <c r="C57" s="59">
        <v>0.208333333333333</v>
      </c>
      <c r="D57" s="59">
        <v>0.209027777777778</v>
      </c>
      <c r="E57" s="59">
        <v>0.209722222222222</v>
      </c>
      <c r="F57" s="59">
        <v>0.210416666666667</v>
      </c>
      <c r="G57" s="59">
        <v>0.211111111111111</v>
      </c>
      <c r="H57" s="59">
        <v>0.211805555555556</v>
      </c>
      <c r="I57" s="59">
        <v>0.2125</v>
      </c>
      <c r="J57" s="59">
        <v>0.213194444444444</v>
      </c>
      <c r="K57" s="59">
        <v>0.213888888888889</v>
      </c>
      <c r="L57" s="59">
        <v>0.214583333333333</v>
      </c>
      <c r="M57" s="59">
        <v>0.215277777777778</v>
      </c>
      <c r="N57" s="59">
        <v>0.215972222222222</v>
      </c>
      <c r="O57" s="59">
        <v>0.216666666666667</v>
      </c>
      <c r="P57" s="59">
        <v>0.217361111111111</v>
      </c>
      <c r="Q57" s="59">
        <v>0.218055555555556</v>
      </c>
      <c r="R57" s="59">
        <v>0.21875</v>
      </c>
      <c r="S57" s="59">
        <v>0.219444444444444</v>
      </c>
      <c r="T57" s="59">
        <v>0.220138888888889</v>
      </c>
      <c r="U57" s="59">
        <v>0.220833333333333</v>
      </c>
      <c r="V57" s="59">
        <v>0.221527777777778</v>
      </c>
    </row>
    <row r="58" spans="3:22">
      <c r="C58" s="59">
        <v>0.222222222222222</v>
      </c>
      <c r="D58" s="59">
        <v>0.222916666666667</v>
      </c>
      <c r="E58" s="59">
        <v>0.223611111111111</v>
      </c>
      <c r="F58" s="59">
        <v>0.224305555555556</v>
      </c>
      <c r="G58" s="59">
        <v>0.225</v>
      </c>
      <c r="H58" s="59">
        <v>0.225694444444444</v>
      </c>
      <c r="I58" s="59">
        <v>0.226388888888889</v>
      </c>
      <c r="J58" s="59">
        <v>0.227083333333333</v>
      </c>
      <c r="K58" s="59">
        <v>0.227777777777778</v>
      </c>
      <c r="L58" s="59">
        <v>0.228472222222222</v>
      </c>
      <c r="M58" s="59">
        <v>0.229166666666667</v>
      </c>
      <c r="N58" s="59">
        <v>0.229861111111111</v>
      </c>
      <c r="O58" s="59">
        <v>0.230555555555556</v>
      </c>
      <c r="P58" s="59">
        <v>0.23125</v>
      </c>
      <c r="Q58" s="59">
        <v>0.231944444444444</v>
      </c>
      <c r="R58" s="59">
        <v>0.232638888888889</v>
      </c>
      <c r="S58" s="59">
        <v>0.233333333333333</v>
      </c>
      <c r="T58" s="59">
        <v>0.234027777777778</v>
      </c>
      <c r="U58" s="59">
        <v>0.234722222222222</v>
      </c>
      <c r="V58" s="59">
        <v>0.235416666666667</v>
      </c>
    </row>
    <row r="59" spans="3:22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</row>
    <row r="60" spans="3:22">
      <c r="C60" s="58">
        <v>847.55859375</v>
      </c>
      <c r="D60" s="58">
        <v>847.491455078125</v>
      </c>
      <c r="E60" s="58">
        <v>842.388916015625</v>
      </c>
      <c r="F60" s="58">
        <v>840.509033203125</v>
      </c>
      <c r="G60" s="58">
        <v>842.85888671875</v>
      </c>
      <c r="H60" s="58">
        <v>840.911865234375</v>
      </c>
      <c r="I60" s="58">
        <v>843.865966796875</v>
      </c>
      <c r="J60" s="58">
        <v>845.208740234375</v>
      </c>
      <c r="K60" s="58">
        <v>846.08154296875</v>
      </c>
      <c r="L60" s="58">
        <v>839.837646484375</v>
      </c>
      <c r="M60" s="58">
        <v>845.074462890625</v>
      </c>
      <c r="N60" s="58">
        <v>846.282958984375</v>
      </c>
      <c r="O60" s="58">
        <v>844.805908203125</v>
      </c>
      <c r="P60" s="58">
        <v>844.873046875</v>
      </c>
      <c r="Q60" s="58">
        <v>844.000244140625</v>
      </c>
      <c r="R60" s="58">
        <v>840.844665527344</v>
      </c>
      <c r="S60" s="58">
        <v>841.583251953125</v>
      </c>
      <c r="T60" s="58">
        <v>839.971923828125</v>
      </c>
      <c r="U60" s="58">
        <v>841.650390625</v>
      </c>
      <c r="V60" s="58">
        <v>843.798828125</v>
      </c>
    </row>
    <row r="61" spans="3:22">
      <c r="C61" s="58">
        <v>844.3359375</v>
      </c>
      <c r="D61" s="58">
        <v>842.657470703125</v>
      </c>
      <c r="E61" s="58">
        <v>842.120361328125</v>
      </c>
      <c r="F61" s="58">
        <v>841.851806640625</v>
      </c>
      <c r="G61" s="58">
        <v>838.494873046875</v>
      </c>
      <c r="H61" s="58">
        <v>838.96484375</v>
      </c>
      <c r="I61" s="58">
        <v>843.060302734375</v>
      </c>
      <c r="J61" s="58">
        <v>843.12744140625</v>
      </c>
      <c r="K61" s="58">
        <v>841.918884277344</v>
      </c>
      <c r="L61" s="58">
        <v>842.993103027344</v>
      </c>
      <c r="M61" s="58">
        <v>842.388916015625</v>
      </c>
      <c r="N61" s="58">
        <v>841.78466796875</v>
      </c>
      <c r="O61" s="58">
        <v>841.986083984375</v>
      </c>
      <c r="P61" s="58">
        <v>843.12744140625</v>
      </c>
      <c r="Q61" s="58">
        <v>841.180419921875</v>
      </c>
      <c r="R61" s="58">
        <v>842.993103027344</v>
      </c>
      <c r="S61" s="58">
        <v>841.51611328125</v>
      </c>
      <c r="T61" s="58">
        <v>841.717529296875</v>
      </c>
      <c r="U61" s="58">
        <v>841.448974609375</v>
      </c>
      <c r="V61" s="58">
        <v>843.798828125</v>
      </c>
    </row>
    <row r="62" spans="3:22">
      <c r="C62" s="58">
        <v>844.73876953125</v>
      </c>
      <c r="D62" s="58">
        <v>844.067321777344</v>
      </c>
      <c r="E62" s="58">
        <v>843.731689453125</v>
      </c>
      <c r="F62" s="58">
        <v>839.36767578125</v>
      </c>
      <c r="G62" s="58">
        <v>840.844665527344</v>
      </c>
      <c r="H62" s="58">
        <v>841.381896972656</v>
      </c>
      <c r="I62" s="58">
        <v>841.650390625</v>
      </c>
      <c r="J62" s="58">
        <v>838.02490234375</v>
      </c>
      <c r="K62" s="58">
        <v>837.890625</v>
      </c>
      <c r="L62" s="58">
        <v>840.97900390625</v>
      </c>
      <c r="M62" s="58">
        <v>840.17333984375</v>
      </c>
      <c r="N62" s="58">
        <v>840.307678222656</v>
      </c>
      <c r="O62" s="58">
        <v>842.32177734375</v>
      </c>
      <c r="P62" s="58">
        <v>844.000244140625</v>
      </c>
      <c r="Q62" s="58">
        <v>844.000244140625</v>
      </c>
      <c r="R62" s="58">
        <v>844.3359375</v>
      </c>
      <c r="S62" s="58">
        <v>844.403076171875</v>
      </c>
      <c r="T62" s="58">
        <v>846.88720703125</v>
      </c>
      <c r="U62" s="58">
        <v>846.551513671875</v>
      </c>
      <c r="V62" s="58">
        <v>846.484375</v>
      </c>
    </row>
    <row r="63" spans="3:22">
      <c r="C63" s="58">
        <v>842.59033203125</v>
      </c>
      <c r="D63" s="58">
        <v>841.180419921875</v>
      </c>
      <c r="E63" s="58">
        <v>839.233459472656</v>
      </c>
      <c r="F63" s="58">
        <v>842.59033203125</v>
      </c>
      <c r="G63" s="58">
        <v>843.12744140625</v>
      </c>
      <c r="H63" s="58">
        <v>840.307678222656</v>
      </c>
      <c r="I63" s="58">
        <v>840.509033203125</v>
      </c>
      <c r="J63" s="58">
        <v>839.770446777344</v>
      </c>
      <c r="K63" s="58">
        <v>845.611572265625</v>
      </c>
      <c r="L63" s="58">
        <v>844.000244140625</v>
      </c>
      <c r="M63" s="58">
        <v>844.73876953125</v>
      </c>
      <c r="N63" s="58">
        <v>843.194580078125</v>
      </c>
      <c r="O63" s="58">
        <v>847.96142578125</v>
      </c>
      <c r="P63" s="58">
        <v>846.014404296875</v>
      </c>
      <c r="Q63" s="58">
        <v>844.940185546875</v>
      </c>
      <c r="R63" s="58">
        <v>843.463134765625</v>
      </c>
      <c r="S63" s="58">
        <v>841.381896972656</v>
      </c>
      <c r="T63" s="58">
        <v>841.78466796875</v>
      </c>
      <c r="U63" s="58">
        <v>844.134521484375</v>
      </c>
      <c r="V63" s="58">
        <v>844.671630859375</v>
      </c>
    </row>
    <row r="64" spans="3:22">
      <c r="C64" s="58">
        <v>842.1875</v>
      </c>
      <c r="D64" s="58">
        <v>843.328857421875</v>
      </c>
      <c r="E64" s="58">
        <v>841.314697265625</v>
      </c>
      <c r="F64" s="58">
        <v>842.657470703125</v>
      </c>
      <c r="G64" s="58">
        <v>843.731689453125</v>
      </c>
      <c r="H64" s="58">
        <v>843.39599609375</v>
      </c>
      <c r="I64" s="58">
        <v>844.47021484375</v>
      </c>
      <c r="J64" s="58">
        <v>843.66455078125</v>
      </c>
      <c r="K64" s="58">
        <v>841.314697265625</v>
      </c>
      <c r="L64" s="58">
        <v>840.509033203125</v>
      </c>
      <c r="M64" s="58">
        <v>840.71044921875</v>
      </c>
      <c r="N64" s="58">
        <v>844.73876953125</v>
      </c>
      <c r="O64" s="58">
        <v>845.947265625</v>
      </c>
      <c r="P64" s="58">
        <v>845.27587890625</v>
      </c>
      <c r="Q64" s="58">
        <v>844.067321777344</v>
      </c>
      <c r="R64" s="58">
        <v>843.463134765625</v>
      </c>
      <c r="S64" s="58">
        <v>846.35009765625</v>
      </c>
      <c r="T64" s="58">
        <v>848.028564453125</v>
      </c>
      <c r="U64" s="58">
        <v>847.357177734375</v>
      </c>
      <c r="V64" s="58">
        <v>845.678771972656</v>
      </c>
    </row>
    <row r="67" spans="3:12"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73" spans="13:13">
      <c r="M73" s="108"/>
    </row>
  </sheetData>
  <mergeCells count="50">
    <mergeCell ref="J1:Q1"/>
    <mergeCell ref="F2:H2"/>
    <mergeCell ref="I2:L2"/>
    <mergeCell ref="M2:P2"/>
    <mergeCell ref="Q2:T2"/>
    <mergeCell ref="U2:X2"/>
    <mergeCell ref="F3:H3"/>
    <mergeCell ref="I3:L3"/>
    <mergeCell ref="M3:P3"/>
    <mergeCell ref="Q3:T3"/>
    <mergeCell ref="U3:V3"/>
    <mergeCell ref="W3:X3"/>
    <mergeCell ref="F4:H4"/>
    <mergeCell ref="I4:L4"/>
    <mergeCell ref="M4:P4"/>
    <mergeCell ref="Q4:T4"/>
    <mergeCell ref="U4:V4"/>
    <mergeCell ref="W4:X4"/>
    <mergeCell ref="F5:H5"/>
    <mergeCell ref="I5:L5"/>
    <mergeCell ref="M5:P5"/>
    <mergeCell ref="Q5:T5"/>
    <mergeCell ref="U5:V5"/>
    <mergeCell ref="W5:X5"/>
    <mergeCell ref="A6:B6"/>
    <mergeCell ref="W6:Y6"/>
    <mergeCell ref="W7:Y7"/>
    <mergeCell ref="W8:Y8"/>
    <mergeCell ref="W9:Y9"/>
    <mergeCell ref="W10:Y10"/>
    <mergeCell ref="W11:Y11"/>
    <mergeCell ref="A12:B12"/>
    <mergeCell ref="W12:X12"/>
    <mergeCell ref="A13:B13"/>
    <mergeCell ref="W13:X13"/>
    <mergeCell ref="A35:B35"/>
    <mergeCell ref="A36:B36"/>
    <mergeCell ref="A37:B37"/>
    <mergeCell ref="A38:B38"/>
    <mergeCell ref="A39:B39"/>
    <mergeCell ref="A40:B40"/>
    <mergeCell ref="A41:B41"/>
    <mergeCell ref="A42:B42"/>
    <mergeCell ref="A7:A11"/>
    <mergeCell ref="A2:B3"/>
    <mergeCell ref="C2:E3"/>
    <mergeCell ref="A4:B5"/>
    <mergeCell ref="C4:E5"/>
    <mergeCell ref="A31:B33"/>
    <mergeCell ref="C31:Y33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3"/>
  <sheetViews>
    <sheetView zoomScale="115" zoomScaleNormal="115" zoomScaleSheetLayoutView="60" workbookViewId="0">
      <selection activeCell="C49" sqref="C49"/>
    </sheetView>
  </sheetViews>
  <sheetFormatPr defaultColWidth="9.125" defaultRowHeight="14.25"/>
  <cols>
    <col min="1" max="2" width="4.875" style="2" customWidth="1"/>
    <col min="3" max="3" width="10.375" style="2" customWidth="1"/>
    <col min="4" max="22" width="7.75" style="2" customWidth="1"/>
    <col min="23" max="24" width="4.875" style="2" customWidth="1"/>
    <col min="25" max="25" width="12.625" style="2" customWidth="1"/>
    <col min="26" max="32" width="9" style="2"/>
    <col min="33" max="16384" width="9.125" style="2"/>
  </cols>
  <sheetData>
    <row r="1" ht="26.25" spans="1:25">
      <c r="A1" s="3"/>
      <c r="B1" s="4"/>
      <c r="C1" s="4"/>
      <c r="D1" s="4"/>
      <c r="E1" s="4"/>
      <c r="F1" s="4"/>
      <c r="G1" s="4"/>
      <c r="H1" s="5"/>
      <c r="I1" s="5"/>
      <c r="J1" s="60" t="s">
        <v>0</v>
      </c>
      <c r="K1" s="60"/>
      <c r="L1" s="60"/>
      <c r="M1" s="60"/>
      <c r="N1" s="60"/>
      <c r="O1" s="60"/>
      <c r="P1" s="60"/>
      <c r="Q1" s="60"/>
      <c r="R1" s="60"/>
      <c r="S1" s="4"/>
      <c r="T1" s="4"/>
      <c r="U1" s="4"/>
      <c r="V1" s="4"/>
      <c r="W1" s="4"/>
      <c r="X1" s="4"/>
      <c r="Y1" s="91"/>
    </row>
    <row r="2" spans="1:25">
      <c r="A2" s="6" t="s">
        <v>1</v>
      </c>
      <c r="B2" s="7"/>
      <c r="C2" s="8" t="s">
        <v>2</v>
      </c>
      <c r="D2" s="9"/>
      <c r="E2" s="9"/>
      <c r="F2" s="10" t="s">
        <v>3</v>
      </c>
      <c r="G2" s="10"/>
      <c r="H2" s="10"/>
      <c r="I2" s="61" t="s">
        <v>4</v>
      </c>
      <c r="J2" s="62"/>
      <c r="K2" s="62"/>
      <c r="L2" s="63"/>
      <c r="M2" s="61" t="s">
        <v>5</v>
      </c>
      <c r="N2" s="62"/>
      <c r="O2" s="62"/>
      <c r="P2" s="63"/>
      <c r="Q2" s="61" t="s">
        <v>6</v>
      </c>
      <c r="R2" s="62"/>
      <c r="S2" s="62"/>
      <c r="T2" s="63"/>
      <c r="U2" s="61" t="s">
        <v>7</v>
      </c>
      <c r="V2" s="62"/>
      <c r="W2" s="62"/>
      <c r="X2" s="63"/>
      <c r="Y2" s="92" t="s">
        <v>8</v>
      </c>
    </row>
    <row r="3" spans="1:25">
      <c r="A3" s="11"/>
      <c r="B3" s="12"/>
      <c r="C3" s="13"/>
      <c r="D3" s="13"/>
      <c r="E3" s="13"/>
      <c r="F3" s="14">
        <v>5</v>
      </c>
      <c r="G3" s="15"/>
      <c r="H3" s="16"/>
      <c r="I3" s="64" t="s">
        <v>9</v>
      </c>
      <c r="J3" s="65"/>
      <c r="K3" s="65"/>
      <c r="L3" s="66"/>
      <c r="M3" s="67">
        <f>Y12+W3*Y13</f>
        <v>841.285654672241</v>
      </c>
      <c r="N3" s="68"/>
      <c r="O3" s="68"/>
      <c r="P3" s="69"/>
      <c r="Q3" s="70">
        <f>W5*Y13</f>
        <v>10.1977468444824</v>
      </c>
      <c r="R3" s="71"/>
      <c r="S3" s="71"/>
      <c r="T3" s="72"/>
      <c r="U3" s="73" t="s">
        <v>10</v>
      </c>
      <c r="V3" s="74"/>
      <c r="W3" s="75">
        <v>0.577</v>
      </c>
      <c r="X3" s="76"/>
      <c r="Y3" s="93" t="s">
        <v>41</v>
      </c>
    </row>
    <row r="4" spans="1:25">
      <c r="A4" s="17" t="s">
        <v>13</v>
      </c>
      <c r="B4" s="18"/>
      <c r="C4" s="19" t="s">
        <v>14</v>
      </c>
      <c r="D4" s="13"/>
      <c r="E4" s="13"/>
      <c r="F4" s="20" t="s">
        <v>15</v>
      </c>
      <c r="G4" s="20"/>
      <c r="H4" s="20"/>
      <c r="I4" s="64" t="s">
        <v>16</v>
      </c>
      <c r="J4" s="65"/>
      <c r="K4" s="65"/>
      <c r="L4" s="66"/>
      <c r="M4" s="67">
        <f>Y12</f>
        <v>838.502258300781</v>
      </c>
      <c r="N4" s="68"/>
      <c r="O4" s="68"/>
      <c r="P4" s="69"/>
      <c r="Q4" s="70">
        <f>Y13</f>
        <v>4.82391052246094</v>
      </c>
      <c r="R4" s="71"/>
      <c r="S4" s="71"/>
      <c r="T4" s="72"/>
      <c r="U4" s="73" t="s">
        <v>17</v>
      </c>
      <c r="V4" s="74"/>
      <c r="W4" s="75" t="s">
        <v>18</v>
      </c>
      <c r="X4" s="76"/>
      <c r="Y4" s="94" t="s">
        <v>19</v>
      </c>
    </row>
    <row r="5" ht="16.5" customHeight="1" spans="1:25">
      <c r="A5" s="17"/>
      <c r="B5" s="18"/>
      <c r="C5" s="13"/>
      <c r="D5" s="13"/>
      <c r="E5" s="13"/>
      <c r="F5" s="21">
        <v>20</v>
      </c>
      <c r="G5" s="22"/>
      <c r="H5" s="23"/>
      <c r="I5" s="64" t="s">
        <v>20</v>
      </c>
      <c r="J5" s="65"/>
      <c r="K5" s="65"/>
      <c r="L5" s="66"/>
      <c r="M5" s="67">
        <f>Y12-W3*Y13</f>
        <v>835.718861929321</v>
      </c>
      <c r="N5" s="68"/>
      <c r="O5" s="68"/>
      <c r="P5" s="69"/>
      <c r="Q5" s="73" t="s">
        <v>18</v>
      </c>
      <c r="R5" s="77"/>
      <c r="S5" s="77"/>
      <c r="T5" s="74"/>
      <c r="U5" s="73" t="s">
        <v>21</v>
      </c>
      <c r="V5" s="74"/>
      <c r="W5" s="78">
        <v>2.114</v>
      </c>
      <c r="X5" s="79"/>
      <c r="Y5" s="95" t="s">
        <v>22</v>
      </c>
    </row>
    <row r="6" customHeight="1" spans="1:25">
      <c r="A6" s="24" t="s">
        <v>24</v>
      </c>
      <c r="B6" s="20"/>
      <c r="C6" s="25" t="s">
        <v>25</v>
      </c>
      <c r="D6" s="25">
        <v>2</v>
      </c>
      <c r="E6" s="25">
        <v>3</v>
      </c>
      <c r="F6" s="25">
        <v>4</v>
      </c>
      <c r="G6" s="25">
        <v>5</v>
      </c>
      <c r="H6" s="25">
        <v>6</v>
      </c>
      <c r="I6" s="25">
        <v>7</v>
      </c>
      <c r="J6" s="25">
        <v>8</v>
      </c>
      <c r="K6" s="25">
        <v>9</v>
      </c>
      <c r="L6" s="25">
        <v>10</v>
      </c>
      <c r="M6" s="25">
        <v>11</v>
      </c>
      <c r="N6" s="25">
        <v>12</v>
      </c>
      <c r="O6" s="25">
        <v>13</v>
      </c>
      <c r="P6" s="25">
        <v>14</v>
      </c>
      <c r="Q6" s="25">
        <v>15</v>
      </c>
      <c r="R6" s="25">
        <v>16</v>
      </c>
      <c r="S6" s="25">
        <v>17</v>
      </c>
      <c r="T6" s="25">
        <v>18</v>
      </c>
      <c r="U6" s="25">
        <v>19</v>
      </c>
      <c r="V6" s="80">
        <v>20</v>
      </c>
      <c r="W6" s="81"/>
      <c r="X6" s="82"/>
      <c r="Y6" s="96"/>
    </row>
    <row r="7" ht="15.75" customHeight="1" spans="1:25">
      <c r="A7" s="26" t="s">
        <v>26</v>
      </c>
      <c r="B7" s="27">
        <v>1</v>
      </c>
      <c r="C7" s="28">
        <v>833.59375</v>
      </c>
      <c r="D7" s="28">
        <v>836.614990234375</v>
      </c>
      <c r="E7" s="28">
        <v>835.406494140625</v>
      </c>
      <c r="F7" s="28">
        <v>834.53369140625</v>
      </c>
      <c r="G7" s="28">
        <v>839.770446777344</v>
      </c>
      <c r="H7" s="28">
        <v>839.971923828125</v>
      </c>
      <c r="I7" s="28">
        <v>839.434814453125</v>
      </c>
      <c r="J7" s="28">
        <v>841.381896972656</v>
      </c>
      <c r="K7" s="28">
        <v>839.971923828125</v>
      </c>
      <c r="L7" s="28">
        <v>838.56201171875</v>
      </c>
      <c r="M7" s="29">
        <v>839.501953125</v>
      </c>
      <c r="N7" s="29">
        <v>837.890625</v>
      </c>
      <c r="O7" s="29">
        <v>834.80224609375</v>
      </c>
      <c r="P7" s="29">
        <v>832.183837890625</v>
      </c>
      <c r="Q7" s="29">
        <v>835.272216796875</v>
      </c>
      <c r="R7" s="29">
        <v>835.003662109375</v>
      </c>
      <c r="S7" s="29">
        <v>836.749267578125</v>
      </c>
      <c r="T7" s="29">
        <v>838.696228027344</v>
      </c>
      <c r="U7" s="29">
        <v>839.031982421875</v>
      </c>
      <c r="V7" s="83">
        <v>838.494873046875</v>
      </c>
      <c r="W7" s="84" t="s">
        <v>27</v>
      </c>
      <c r="X7" s="85"/>
      <c r="Y7" s="97"/>
    </row>
    <row r="8" ht="15.75" customHeight="1" spans="1:25">
      <c r="A8" s="26"/>
      <c r="B8" s="27">
        <v>2</v>
      </c>
      <c r="C8" s="29">
        <v>836.547790527344</v>
      </c>
      <c r="D8" s="29">
        <v>838.360595703125</v>
      </c>
      <c r="E8" s="29">
        <v>839.36767578125</v>
      </c>
      <c r="F8" s="29">
        <v>839.09912109375</v>
      </c>
      <c r="G8" s="29">
        <v>837.21923828125</v>
      </c>
      <c r="H8" s="29">
        <v>835.272216796875</v>
      </c>
      <c r="I8" s="29">
        <v>837.554931640625</v>
      </c>
      <c r="J8" s="29">
        <v>838.763427734375</v>
      </c>
      <c r="K8" s="29">
        <v>836.279296875</v>
      </c>
      <c r="L8" s="29">
        <v>835.272216796875</v>
      </c>
      <c r="M8" s="29">
        <v>835.07080078125</v>
      </c>
      <c r="N8" s="29">
        <v>836.010803222656</v>
      </c>
      <c r="O8" s="29">
        <v>836.346435546875</v>
      </c>
      <c r="P8" s="29">
        <v>836.212158203125</v>
      </c>
      <c r="Q8" s="29">
        <v>838.96484375</v>
      </c>
      <c r="R8" s="29">
        <v>839.703369140625</v>
      </c>
      <c r="S8" s="29">
        <v>841.448974609375</v>
      </c>
      <c r="T8" s="29">
        <v>840.509033203125</v>
      </c>
      <c r="U8" s="29">
        <v>840.97900390625</v>
      </c>
      <c r="V8" s="83">
        <v>837.75634765625</v>
      </c>
      <c r="W8" s="84" t="s">
        <v>28</v>
      </c>
      <c r="X8" s="85"/>
      <c r="Y8" s="97"/>
    </row>
    <row r="9" ht="15.75" customHeight="1" spans="1:25">
      <c r="A9" s="26"/>
      <c r="B9" s="27">
        <v>3</v>
      </c>
      <c r="C9" s="29">
        <v>840.17333984375</v>
      </c>
      <c r="D9" s="29">
        <v>840.44189453125</v>
      </c>
      <c r="E9" s="29">
        <v>841.986083984375</v>
      </c>
      <c r="F9" s="29">
        <v>839.971923828125</v>
      </c>
      <c r="G9" s="29">
        <v>837.554931640625</v>
      </c>
      <c r="H9" s="29">
        <v>840.374755859375</v>
      </c>
      <c r="I9" s="29">
        <v>839.569091796875</v>
      </c>
      <c r="J9" s="29">
        <v>836.68212890625</v>
      </c>
      <c r="K9" s="29">
        <v>837.152099609375</v>
      </c>
      <c r="L9" s="29">
        <v>837.152099609375</v>
      </c>
      <c r="M9" s="29">
        <v>838.96484375</v>
      </c>
      <c r="N9" s="29">
        <v>838.159240722656</v>
      </c>
      <c r="O9" s="29">
        <v>841.24755859375</v>
      </c>
      <c r="P9" s="29">
        <v>839.031982421875</v>
      </c>
      <c r="Q9" s="29">
        <v>838.56201171875</v>
      </c>
      <c r="R9" s="29">
        <v>837.689208984375</v>
      </c>
      <c r="S9" s="29">
        <v>837.353515625</v>
      </c>
      <c r="T9" s="29">
        <v>838.629150390625</v>
      </c>
      <c r="U9" s="29">
        <v>841.046142578125</v>
      </c>
      <c r="V9" s="83">
        <v>839.36767578125</v>
      </c>
      <c r="W9" s="84" t="s">
        <v>29</v>
      </c>
      <c r="X9" s="85"/>
      <c r="Y9" s="97"/>
    </row>
    <row r="10" ht="15.75" customHeight="1" spans="1:28">
      <c r="A10" s="26"/>
      <c r="B10" s="27">
        <v>4</v>
      </c>
      <c r="C10" s="29">
        <v>842.993103027344</v>
      </c>
      <c r="D10" s="29">
        <v>842.523193359375</v>
      </c>
      <c r="E10" s="29">
        <v>840.777587890625</v>
      </c>
      <c r="F10" s="29">
        <v>839.837646484375</v>
      </c>
      <c r="G10" s="29">
        <v>840.509033203125</v>
      </c>
      <c r="H10" s="29">
        <v>837.890625</v>
      </c>
      <c r="I10" s="29">
        <v>836.95068359375</v>
      </c>
      <c r="J10" s="29">
        <v>838.83056640625</v>
      </c>
      <c r="K10" s="29">
        <v>840.307678222656</v>
      </c>
      <c r="L10" s="29">
        <v>839.166259765625</v>
      </c>
      <c r="M10" s="29">
        <v>840.71044921875</v>
      </c>
      <c r="N10" s="29">
        <v>840.240478515625</v>
      </c>
      <c r="O10" s="29">
        <v>839.501953125</v>
      </c>
      <c r="P10" s="29">
        <v>838.629150390625</v>
      </c>
      <c r="Q10" s="29">
        <v>839.501953125</v>
      </c>
      <c r="R10" s="29">
        <v>837.152099609375</v>
      </c>
      <c r="S10" s="29">
        <v>841.78466796875</v>
      </c>
      <c r="T10" s="29">
        <v>840.643310546875</v>
      </c>
      <c r="U10" s="29">
        <v>838.96484375</v>
      </c>
      <c r="V10" s="83">
        <v>839.300537109375</v>
      </c>
      <c r="W10" s="86"/>
      <c r="X10" s="87"/>
      <c r="Y10" s="98"/>
      <c r="Z10" s="99"/>
      <c r="AA10" s="99"/>
      <c r="AB10" s="99"/>
    </row>
    <row r="11" ht="15.75" customHeight="1" spans="1:28">
      <c r="A11" s="26"/>
      <c r="B11" s="27">
        <v>5</v>
      </c>
      <c r="C11" s="29">
        <v>837.957763671875</v>
      </c>
      <c r="D11" s="29">
        <v>838.360595703125</v>
      </c>
      <c r="E11" s="29">
        <v>835.540771484375</v>
      </c>
      <c r="F11" s="29">
        <v>839.233459472656</v>
      </c>
      <c r="G11" s="29">
        <v>836.614990234375</v>
      </c>
      <c r="H11" s="29">
        <v>837.21923828125</v>
      </c>
      <c r="I11" s="29">
        <v>836.212158203125</v>
      </c>
      <c r="J11" s="29">
        <v>841.448974609375</v>
      </c>
      <c r="K11" s="29">
        <v>839.971923828125</v>
      </c>
      <c r="L11" s="29">
        <v>839.09912109375</v>
      </c>
      <c r="M11" s="29">
        <v>840.643310546875</v>
      </c>
      <c r="N11" s="29">
        <v>837.554931640625</v>
      </c>
      <c r="O11" s="29">
        <v>837.689208984375</v>
      </c>
      <c r="P11" s="29">
        <v>838.092041015625</v>
      </c>
      <c r="Q11" s="29">
        <v>836.547790527344</v>
      </c>
      <c r="R11" s="29">
        <v>836.749267578125</v>
      </c>
      <c r="S11" s="29">
        <v>839.031982421875</v>
      </c>
      <c r="T11" s="29">
        <v>839.971923828125</v>
      </c>
      <c r="U11" s="29">
        <v>842.32177734375</v>
      </c>
      <c r="V11" s="83">
        <v>839.031982421875</v>
      </c>
      <c r="W11" s="88" t="s">
        <v>30</v>
      </c>
      <c r="X11" s="89"/>
      <c r="Y11" s="100"/>
      <c r="Z11" s="99"/>
      <c r="AA11" s="101"/>
      <c r="AB11" s="101"/>
    </row>
    <row r="12" customHeight="1" spans="1:28">
      <c r="A12" s="30" t="s">
        <v>31</v>
      </c>
      <c r="B12" s="31"/>
      <c r="C12" s="32">
        <f t="shared" ref="C12:V12" si="0">SUM(C7:C11)/5</f>
        <v>838.253149414062</v>
      </c>
      <c r="D12" s="32">
        <f t="shared" si="0"/>
        <v>839.26025390625</v>
      </c>
      <c r="E12" s="32">
        <f t="shared" si="0"/>
        <v>838.61572265625</v>
      </c>
      <c r="F12" s="32">
        <f t="shared" si="0"/>
        <v>838.535168457031</v>
      </c>
      <c r="G12" s="32">
        <f t="shared" si="0"/>
        <v>838.333728027344</v>
      </c>
      <c r="H12" s="32">
        <f t="shared" si="0"/>
        <v>838.145751953125</v>
      </c>
      <c r="I12" s="32">
        <f t="shared" si="0"/>
        <v>837.9443359375</v>
      </c>
      <c r="J12" s="32">
        <f t="shared" si="0"/>
        <v>839.421398925781</v>
      </c>
      <c r="K12" s="32">
        <f t="shared" si="0"/>
        <v>838.736584472656</v>
      </c>
      <c r="L12" s="32">
        <f t="shared" si="0"/>
        <v>837.850341796875</v>
      </c>
      <c r="M12" s="32">
        <f t="shared" si="0"/>
        <v>838.978271484375</v>
      </c>
      <c r="N12" s="32">
        <f t="shared" si="0"/>
        <v>837.971215820313</v>
      </c>
      <c r="O12" s="32">
        <f t="shared" si="0"/>
        <v>837.91748046875</v>
      </c>
      <c r="P12" s="32">
        <f t="shared" si="0"/>
        <v>836.829833984375</v>
      </c>
      <c r="Q12" s="32">
        <f t="shared" si="0"/>
        <v>837.769763183594</v>
      </c>
      <c r="R12" s="32">
        <f t="shared" si="0"/>
        <v>837.259521484375</v>
      </c>
      <c r="S12" s="32">
        <f t="shared" si="0"/>
        <v>839.273681640625</v>
      </c>
      <c r="T12" s="32">
        <f t="shared" si="0"/>
        <v>839.689929199219</v>
      </c>
      <c r="U12" s="32">
        <f t="shared" si="0"/>
        <v>840.46875</v>
      </c>
      <c r="V12" s="32">
        <f t="shared" si="0"/>
        <v>838.790283203125</v>
      </c>
      <c r="W12" s="90" t="s">
        <v>32</v>
      </c>
      <c r="X12" s="90"/>
      <c r="Y12" s="102">
        <f>SUM(C12:V12)/20</f>
        <v>838.502258300781</v>
      </c>
      <c r="Z12" s="99"/>
      <c r="AA12" s="99"/>
      <c r="AB12" s="99"/>
    </row>
    <row r="13" customHeight="1" spans="1:25">
      <c r="A13" s="33" t="s">
        <v>33</v>
      </c>
      <c r="B13" s="34"/>
      <c r="C13" s="32">
        <f t="shared" ref="C13:V13" si="1">MAX(C7:C11)-MIN(C7:C11)</f>
        <v>9.39935302734375</v>
      </c>
      <c r="D13" s="32">
        <f t="shared" si="1"/>
        <v>5.908203125</v>
      </c>
      <c r="E13" s="32">
        <f t="shared" si="1"/>
        <v>6.57958984375</v>
      </c>
      <c r="F13" s="32">
        <f t="shared" si="1"/>
        <v>5.438232421875</v>
      </c>
      <c r="G13" s="32">
        <f t="shared" si="1"/>
        <v>3.89404296875</v>
      </c>
      <c r="H13" s="32">
        <f t="shared" si="1"/>
        <v>5.1025390625</v>
      </c>
      <c r="I13" s="32">
        <f t="shared" si="1"/>
        <v>3.35693359375</v>
      </c>
      <c r="J13" s="32">
        <f t="shared" si="1"/>
        <v>4.766845703125</v>
      </c>
      <c r="K13" s="32">
        <f t="shared" si="1"/>
        <v>4.02838134765625</v>
      </c>
      <c r="L13" s="32">
        <f t="shared" si="1"/>
        <v>3.89404296875</v>
      </c>
      <c r="M13" s="32">
        <f t="shared" si="1"/>
        <v>5.6396484375</v>
      </c>
      <c r="N13" s="32">
        <f t="shared" si="1"/>
        <v>4.22967529296875</v>
      </c>
      <c r="O13" s="32">
        <f t="shared" si="1"/>
        <v>6.4453125</v>
      </c>
      <c r="P13" s="32">
        <f t="shared" si="1"/>
        <v>6.84814453125</v>
      </c>
      <c r="Q13" s="32">
        <f t="shared" si="1"/>
        <v>4.229736328125</v>
      </c>
      <c r="R13" s="32">
        <f t="shared" si="1"/>
        <v>4.69970703125</v>
      </c>
      <c r="S13" s="32">
        <f t="shared" si="1"/>
        <v>5.035400390625</v>
      </c>
      <c r="T13" s="32">
        <f t="shared" si="1"/>
        <v>2.01416015625</v>
      </c>
      <c r="U13" s="32">
        <f t="shared" si="1"/>
        <v>3.35693359375</v>
      </c>
      <c r="V13" s="32">
        <f t="shared" si="1"/>
        <v>1.611328125</v>
      </c>
      <c r="W13" s="90" t="s">
        <v>33</v>
      </c>
      <c r="X13" s="90"/>
      <c r="Y13" s="102">
        <f>SUM(C13:V13)/20</f>
        <v>4.82391052246094</v>
      </c>
    </row>
    <row r="14" customHeight="1" spans="1: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103"/>
    </row>
    <row r="15" customHeight="1" spans="1:27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103"/>
      <c r="AA15" s="99"/>
    </row>
    <row r="16" customHeight="1" spans="1:27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103"/>
      <c r="AA16" s="104"/>
    </row>
    <row r="17" customHeight="1" spans="1:27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03"/>
      <c r="AA17" s="99"/>
    </row>
    <row r="18" customHeight="1" spans="1:2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03"/>
    </row>
    <row r="19" customHeight="1" spans="1:2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03"/>
    </row>
    <row r="20" customHeight="1" spans="1: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03"/>
    </row>
    <row r="21" customHeight="1" spans="1: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103"/>
    </row>
    <row r="22" customHeight="1" spans="1:2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103"/>
    </row>
    <row r="23" customHeight="1" spans="1:25">
      <c r="A23" s="35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103"/>
    </row>
    <row r="24" customHeight="1" spans="1:2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103"/>
    </row>
    <row r="25" customHeight="1" spans="1:2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103"/>
    </row>
    <row r="26" customHeight="1" spans="1:2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103"/>
    </row>
    <row r="27" customHeight="1" spans="1:2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103"/>
    </row>
    <row r="28" customHeight="1" spans="1:2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103"/>
    </row>
    <row r="29" customHeight="1" spans="1:2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103"/>
    </row>
    <row r="30" customHeight="1" spans="1:25">
      <c r="A30" s="35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103"/>
    </row>
    <row r="31" customHeight="1" spans="1:25">
      <c r="A31" s="37" t="s">
        <v>34</v>
      </c>
      <c r="B31" s="38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05"/>
    </row>
    <row r="32" customHeight="1" spans="1:25">
      <c r="A32" s="41"/>
      <c r="B32" s="4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06"/>
    </row>
    <row r="33" customHeight="1" spans="1:25">
      <c r="A33" s="45"/>
      <c r="B33" s="46"/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107"/>
    </row>
    <row r="34" s="1" customFormat="1" customHeight="1" spans="1:1">
      <c r="A34" s="49"/>
    </row>
    <row r="35" s="1" customFormat="1" customHeight="1" spans="1:3">
      <c r="A35" s="50" t="s">
        <v>32</v>
      </c>
      <c r="B35" s="50"/>
      <c r="C35" s="50"/>
    </row>
    <row r="36" s="1" customFormat="1" customHeight="1" spans="1:25">
      <c r="A36" s="49" t="s">
        <v>35</v>
      </c>
      <c r="B36" s="49"/>
      <c r="C36" s="51">
        <f t="shared" ref="C36:V36" si="2">$M$3</f>
        <v>841.285654672241</v>
      </c>
      <c r="D36" s="51">
        <f t="shared" si="2"/>
        <v>841.285654672241</v>
      </c>
      <c r="E36" s="51">
        <f t="shared" si="2"/>
        <v>841.285654672241</v>
      </c>
      <c r="F36" s="51">
        <f t="shared" si="2"/>
        <v>841.285654672241</v>
      </c>
      <c r="G36" s="51">
        <f t="shared" si="2"/>
        <v>841.285654672241</v>
      </c>
      <c r="H36" s="51">
        <f t="shared" si="2"/>
        <v>841.285654672241</v>
      </c>
      <c r="I36" s="51">
        <f t="shared" si="2"/>
        <v>841.285654672241</v>
      </c>
      <c r="J36" s="51">
        <f t="shared" si="2"/>
        <v>841.285654672241</v>
      </c>
      <c r="K36" s="51">
        <f t="shared" si="2"/>
        <v>841.285654672241</v>
      </c>
      <c r="L36" s="51">
        <f t="shared" si="2"/>
        <v>841.285654672241</v>
      </c>
      <c r="M36" s="51">
        <f t="shared" si="2"/>
        <v>841.285654672241</v>
      </c>
      <c r="N36" s="51">
        <f t="shared" si="2"/>
        <v>841.285654672241</v>
      </c>
      <c r="O36" s="51">
        <f t="shared" si="2"/>
        <v>841.285654672241</v>
      </c>
      <c r="P36" s="51">
        <f t="shared" si="2"/>
        <v>841.285654672241</v>
      </c>
      <c r="Q36" s="51">
        <f t="shared" si="2"/>
        <v>841.285654672241</v>
      </c>
      <c r="R36" s="51">
        <f t="shared" si="2"/>
        <v>841.285654672241</v>
      </c>
      <c r="S36" s="51">
        <f t="shared" si="2"/>
        <v>841.285654672241</v>
      </c>
      <c r="T36" s="51">
        <f t="shared" si="2"/>
        <v>841.285654672241</v>
      </c>
      <c r="U36" s="51">
        <f t="shared" si="2"/>
        <v>841.285654672241</v>
      </c>
      <c r="V36" s="51">
        <f t="shared" si="2"/>
        <v>841.285654672241</v>
      </c>
      <c r="W36" s="55"/>
      <c r="X36" s="55"/>
      <c r="Y36" s="55"/>
    </row>
    <row r="37" s="1" customFormat="1" customHeight="1" spans="1:25">
      <c r="A37" s="49" t="s">
        <v>36</v>
      </c>
      <c r="B37" s="49"/>
      <c r="C37" s="51">
        <f t="shared" ref="C37:V37" si="3">$M$4</f>
        <v>838.502258300781</v>
      </c>
      <c r="D37" s="51">
        <f t="shared" si="3"/>
        <v>838.502258300781</v>
      </c>
      <c r="E37" s="51">
        <f t="shared" si="3"/>
        <v>838.502258300781</v>
      </c>
      <c r="F37" s="51">
        <f t="shared" si="3"/>
        <v>838.502258300781</v>
      </c>
      <c r="G37" s="51">
        <f t="shared" si="3"/>
        <v>838.502258300781</v>
      </c>
      <c r="H37" s="51">
        <f t="shared" si="3"/>
        <v>838.502258300781</v>
      </c>
      <c r="I37" s="51">
        <f t="shared" si="3"/>
        <v>838.502258300781</v>
      </c>
      <c r="J37" s="51">
        <f t="shared" si="3"/>
        <v>838.502258300781</v>
      </c>
      <c r="K37" s="51">
        <f t="shared" si="3"/>
        <v>838.502258300781</v>
      </c>
      <c r="L37" s="51">
        <f t="shared" si="3"/>
        <v>838.502258300781</v>
      </c>
      <c r="M37" s="51">
        <f t="shared" si="3"/>
        <v>838.502258300781</v>
      </c>
      <c r="N37" s="51">
        <f t="shared" si="3"/>
        <v>838.502258300781</v>
      </c>
      <c r="O37" s="51">
        <f t="shared" si="3"/>
        <v>838.502258300781</v>
      </c>
      <c r="P37" s="51">
        <f t="shared" si="3"/>
        <v>838.502258300781</v>
      </c>
      <c r="Q37" s="51">
        <f t="shared" si="3"/>
        <v>838.502258300781</v>
      </c>
      <c r="R37" s="51">
        <f t="shared" si="3"/>
        <v>838.502258300781</v>
      </c>
      <c r="S37" s="51">
        <f t="shared" si="3"/>
        <v>838.502258300781</v>
      </c>
      <c r="T37" s="51">
        <f t="shared" si="3"/>
        <v>838.502258300781</v>
      </c>
      <c r="U37" s="51">
        <f t="shared" si="3"/>
        <v>838.502258300781</v>
      </c>
      <c r="V37" s="51">
        <f t="shared" si="3"/>
        <v>838.502258300781</v>
      </c>
      <c r="W37" s="55"/>
      <c r="X37" s="55"/>
      <c r="Y37" s="55"/>
    </row>
    <row r="38" s="1" customFormat="1" customHeight="1" spans="1:25">
      <c r="A38" s="52" t="s">
        <v>37</v>
      </c>
      <c r="B38" s="52"/>
      <c r="C38" s="53">
        <f t="shared" ref="C38:V38" si="4">$M$5</f>
        <v>835.718861929321</v>
      </c>
      <c r="D38" s="53">
        <f t="shared" si="4"/>
        <v>835.718861929321</v>
      </c>
      <c r="E38" s="53">
        <f t="shared" si="4"/>
        <v>835.718861929321</v>
      </c>
      <c r="F38" s="53">
        <f t="shared" si="4"/>
        <v>835.718861929321</v>
      </c>
      <c r="G38" s="53">
        <f t="shared" si="4"/>
        <v>835.718861929321</v>
      </c>
      <c r="H38" s="53">
        <f t="shared" si="4"/>
        <v>835.718861929321</v>
      </c>
      <c r="I38" s="53">
        <f t="shared" si="4"/>
        <v>835.718861929321</v>
      </c>
      <c r="J38" s="53">
        <f t="shared" si="4"/>
        <v>835.718861929321</v>
      </c>
      <c r="K38" s="53">
        <f t="shared" si="4"/>
        <v>835.718861929321</v>
      </c>
      <c r="L38" s="53">
        <f t="shared" si="4"/>
        <v>835.718861929321</v>
      </c>
      <c r="M38" s="53">
        <f t="shared" si="4"/>
        <v>835.718861929321</v>
      </c>
      <c r="N38" s="53">
        <f t="shared" si="4"/>
        <v>835.718861929321</v>
      </c>
      <c r="O38" s="53">
        <f t="shared" si="4"/>
        <v>835.718861929321</v>
      </c>
      <c r="P38" s="53">
        <f t="shared" si="4"/>
        <v>835.718861929321</v>
      </c>
      <c r="Q38" s="53">
        <f t="shared" si="4"/>
        <v>835.718861929321</v>
      </c>
      <c r="R38" s="53">
        <f t="shared" si="4"/>
        <v>835.718861929321</v>
      </c>
      <c r="S38" s="53">
        <f t="shared" si="4"/>
        <v>835.718861929321</v>
      </c>
      <c r="T38" s="53">
        <f t="shared" si="4"/>
        <v>835.718861929321</v>
      </c>
      <c r="U38" s="53">
        <f t="shared" si="4"/>
        <v>835.718861929321</v>
      </c>
      <c r="V38" s="53">
        <f t="shared" si="4"/>
        <v>835.718861929321</v>
      </c>
      <c r="W38" s="55"/>
      <c r="X38" s="55"/>
      <c r="Y38" s="55"/>
    </row>
    <row r="39" s="1" customFormat="1" customHeight="1" spans="1:25">
      <c r="A39" s="50" t="s">
        <v>33</v>
      </c>
      <c r="B39" s="50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5"/>
      <c r="X39" s="55"/>
      <c r="Y39" s="55"/>
    </row>
    <row r="40" s="1" customFormat="1" customHeight="1" spans="1:25">
      <c r="A40" s="49" t="s">
        <v>35</v>
      </c>
      <c r="B40" s="49"/>
      <c r="C40" s="51">
        <f t="shared" ref="C40:V40" si="5">$Q$3</f>
        <v>10.1977468444824</v>
      </c>
      <c r="D40" s="51">
        <f t="shared" si="5"/>
        <v>10.1977468444824</v>
      </c>
      <c r="E40" s="51">
        <f t="shared" si="5"/>
        <v>10.1977468444824</v>
      </c>
      <c r="F40" s="51">
        <f t="shared" si="5"/>
        <v>10.1977468444824</v>
      </c>
      <c r="G40" s="51">
        <f t="shared" si="5"/>
        <v>10.1977468444824</v>
      </c>
      <c r="H40" s="51">
        <f t="shared" si="5"/>
        <v>10.1977468444824</v>
      </c>
      <c r="I40" s="51">
        <f t="shared" si="5"/>
        <v>10.1977468444824</v>
      </c>
      <c r="J40" s="51">
        <f t="shared" si="5"/>
        <v>10.1977468444824</v>
      </c>
      <c r="K40" s="51">
        <f t="shared" si="5"/>
        <v>10.1977468444824</v>
      </c>
      <c r="L40" s="51">
        <f t="shared" si="5"/>
        <v>10.1977468444824</v>
      </c>
      <c r="M40" s="51">
        <f t="shared" si="5"/>
        <v>10.1977468444824</v>
      </c>
      <c r="N40" s="51">
        <f t="shared" si="5"/>
        <v>10.1977468444824</v>
      </c>
      <c r="O40" s="51">
        <f t="shared" si="5"/>
        <v>10.1977468444824</v>
      </c>
      <c r="P40" s="51">
        <f t="shared" si="5"/>
        <v>10.1977468444824</v>
      </c>
      <c r="Q40" s="51">
        <f t="shared" si="5"/>
        <v>10.1977468444824</v>
      </c>
      <c r="R40" s="51">
        <f t="shared" si="5"/>
        <v>10.1977468444824</v>
      </c>
      <c r="S40" s="51">
        <f t="shared" si="5"/>
        <v>10.1977468444824</v>
      </c>
      <c r="T40" s="51">
        <f t="shared" si="5"/>
        <v>10.1977468444824</v>
      </c>
      <c r="U40" s="51">
        <f t="shared" si="5"/>
        <v>10.1977468444824</v>
      </c>
      <c r="V40" s="51">
        <f t="shared" si="5"/>
        <v>10.1977468444824</v>
      </c>
      <c r="W40" s="55"/>
      <c r="X40" s="55"/>
      <c r="Y40" s="55"/>
    </row>
    <row r="41" s="1" customFormat="1" spans="1:25">
      <c r="A41" s="49" t="s">
        <v>36</v>
      </c>
      <c r="B41" s="49"/>
      <c r="C41" s="51">
        <f t="shared" ref="C41:V41" si="6">$Q$4</f>
        <v>4.82391052246094</v>
      </c>
      <c r="D41" s="51">
        <f t="shared" si="6"/>
        <v>4.82391052246094</v>
      </c>
      <c r="E41" s="51">
        <f t="shared" si="6"/>
        <v>4.82391052246094</v>
      </c>
      <c r="F41" s="51">
        <f t="shared" si="6"/>
        <v>4.82391052246094</v>
      </c>
      <c r="G41" s="51">
        <f t="shared" si="6"/>
        <v>4.82391052246094</v>
      </c>
      <c r="H41" s="51">
        <f t="shared" si="6"/>
        <v>4.82391052246094</v>
      </c>
      <c r="I41" s="51">
        <f t="shared" si="6"/>
        <v>4.82391052246094</v>
      </c>
      <c r="J41" s="51">
        <f t="shared" si="6"/>
        <v>4.82391052246094</v>
      </c>
      <c r="K41" s="51">
        <f t="shared" si="6"/>
        <v>4.82391052246094</v>
      </c>
      <c r="L41" s="51">
        <f t="shared" si="6"/>
        <v>4.82391052246094</v>
      </c>
      <c r="M41" s="51">
        <f t="shared" si="6"/>
        <v>4.82391052246094</v>
      </c>
      <c r="N41" s="51">
        <f t="shared" si="6"/>
        <v>4.82391052246094</v>
      </c>
      <c r="O41" s="51">
        <f t="shared" si="6"/>
        <v>4.82391052246094</v>
      </c>
      <c r="P41" s="51">
        <f t="shared" si="6"/>
        <v>4.82391052246094</v>
      </c>
      <c r="Q41" s="51">
        <f t="shared" si="6"/>
        <v>4.82391052246094</v>
      </c>
      <c r="R41" s="51">
        <f t="shared" si="6"/>
        <v>4.82391052246094</v>
      </c>
      <c r="S41" s="51">
        <f t="shared" si="6"/>
        <v>4.82391052246094</v>
      </c>
      <c r="T41" s="51">
        <f t="shared" si="6"/>
        <v>4.82391052246094</v>
      </c>
      <c r="U41" s="51">
        <f t="shared" si="6"/>
        <v>4.82391052246094</v>
      </c>
      <c r="V41" s="51">
        <f t="shared" si="6"/>
        <v>4.82391052246094</v>
      </c>
      <c r="W41" s="55"/>
      <c r="X41" s="55"/>
      <c r="Y41" s="55"/>
    </row>
    <row r="42" s="1" customFormat="1" spans="1:25">
      <c r="A42" s="49"/>
      <c r="B42" s="49"/>
      <c r="C42" s="49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</row>
    <row r="43" s="1" customFormat="1" spans="4:25"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22">
      <c r="C47" s="56">
        <v>1</v>
      </c>
      <c r="D47" s="56">
        <v>2</v>
      </c>
      <c r="E47" s="56">
        <v>3</v>
      </c>
      <c r="F47" s="56">
        <v>4</v>
      </c>
      <c r="G47" s="56">
        <v>5</v>
      </c>
      <c r="H47" s="56">
        <v>6</v>
      </c>
      <c r="I47" s="56">
        <v>7</v>
      </c>
      <c r="J47" s="56">
        <v>8</v>
      </c>
      <c r="K47" s="56">
        <v>9</v>
      </c>
      <c r="L47" s="56">
        <v>10</v>
      </c>
      <c r="M47" s="56">
        <v>11</v>
      </c>
      <c r="N47" s="56">
        <v>12</v>
      </c>
      <c r="O47" s="56">
        <v>13</v>
      </c>
      <c r="P47" s="56">
        <v>14</v>
      </c>
      <c r="Q47" s="56">
        <v>15</v>
      </c>
      <c r="R47" s="56">
        <v>16</v>
      </c>
      <c r="S47" s="56">
        <v>17</v>
      </c>
      <c r="T47" s="56">
        <v>18</v>
      </c>
      <c r="U47" s="56">
        <v>19</v>
      </c>
      <c r="V47" s="56">
        <v>20</v>
      </c>
    </row>
    <row r="48" spans="2:3">
      <c r="B48" s="2" t="e">
        <f>taginfo("ncic","XSB_XX2_TISA-31127A","FN_TAGNOTE")</f>
        <v>#NAME?</v>
      </c>
      <c r="C48" s="57" t="s">
        <v>38</v>
      </c>
    </row>
    <row r="49" spans="3:22">
      <c r="C49" s="58" t="e">
        <f>taghistory("ncic","XSB_XX2_TISA-31127A","2022/1/10 ",C54)</f>
        <v>#NAME?</v>
      </c>
      <c r="D49" s="58" t="e">
        <f>taghistory("ncic","XSB_XX2_TISA-31127A","2022/1/10 ",D54)</f>
        <v>#NAME?</v>
      </c>
      <c r="E49" s="58" t="e">
        <f>taghistory("ncic","XSB_XX2_TISA-31127A","2022/1/10 ",E54)</f>
        <v>#NAME?</v>
      </c>
      <c r="F49" s="58" t="e">
        <f>taghistory("ncic","XSB_XX2_TISA-31127A","2022/1/10 ",F54)</f>
        <v>#NAME?</v>
      </c>
      <c r="G49" s="58" t="e">
        <f>taghistory("ncic","XSB_XX2_TISA-31127A","2022/1/10 ",G54)</f>
        <v>#NAME?</v>
      </c>
      <c r="H49" s="58" t="e">
        <f>taghistory("ncic","XSB_XX2_TISA-31127A","2022/1/10 ",H54)</f>
        <v>#NAME?</v>
      </c>
      <c r="I49" s="58" t="e">
        <f>taghistory("ncic","XSB_XX2_TISA-31127A","2022/1/10 ",I54)</f>
        <v>#NAME?</v>
      </c>
      <c r="J49" s="58" t="e">
        <f>taghistory("ncic","XSB_XX2_TISA-31127A","2022/1/10 ",J54)</f>
        <v>#NAME?</v>
      </c>
      <c r="K49" s="58" t="e">
        <f>taghistory("ncic","XSB_XX2_TISA-31127A","2022/1/10 ",K54)</f>
        <v>#NAME?</v>
      </c>
      <c r="L49" s="58" t="e">
        <f>taghistory("ncic","XSB_XX2_TISA-31127A","2022/1/10 ",L54)</f>
        <v>#NAME?</v>
      </c>
      <c r="M49" s="58" t="e">
        <f>taghistory("ncic","XSB_XX2_TISA-31127A","2022/1/10 ",M54)</f>
        <v>#NAME?</v>
      </c>
      <c r="N49" s="58" t="e">
        <f>taghistory("ncic","XSB_XX2_TISA-31127A","2022/1/10 ",N54)</f>
        <v>#NAME?</v>
      </c>
      <c r="O49" s="58" t="e">
        <f>taghistory("ncic","XSB_XX2_TISA-31127A","2022/1/10 ",O54)</f>
        <v>#NAME?</v>
      </c>
      <c r="P49" s="58" t="e">
        <f>taghistory("ncic","XSB_XX2_TISA-31127A","2022/1/10 ",P54)</f>
        <v>#NAME?</v>
      </c>
      <c r="Q49" s="58" t="e">
        <f>taghistory("ncic","XSB_XX2_TISA-31127A","2022/1/10 ",Q54)</f>
        <v>#NAME?</v>
      </c>
      <c r="R49" s="58" t="e">
        <f>taghistory("ncic","XSB_XX2_TISA-31127A","2022/1/10 ",R54)</f>
        <v>#NAME?</v>
      </c>
      <c r="S49" s="58" t="e">
        <f>taghistory("ncic","XSB_XX2_TISA-31127A","2022/1/10 ",S54)</f>
        <v>#NAME?</v>
      </c>
      <c r="T49" s="58" t="e">
        <f>taghistory("ncic","XSB_XX2_TISA-31127A","2022/1/10 ",T54)</f>
        <v>#NAME?</v>
      </c>
      <c r="U49" s="58" t="e">
        <f>taghistory("ncic","XSB_XX2_TISA-31127A","2022/1/10 ",U54)</f>
        <v>#NAME?</v>
      </c>
      <c r="V49" s="58" t="e">
        <f>taghistory("ncic","XSB_XX2_TISA-31127A","2022/1/10 ",V54)</f>
        <v>#NAME?</v>
      </c>
    </row>
    <row r="50" spans="3:22">
      <c r="C50" s="58" t="e">
        <f>taghistory("ncic","XSB_XX2_TISA-31127A","2022/1/10 ",C55)</f>
        <v>#NAME?</v>
      </c>
      <c r="D50" s="58" t="e">
        <f>taghistory("ncic","XSB_XX2_TISA-31127A","2022/1/10 ",D55)</f>
        <v>#NAME?</v>
      </c>
      <c r="E50" s="58" t="e">
        <f>taghistory("ncic","XSB_XX2_TISA-31127A","2022/1/10 ",E55)</f>
        <v>#NAME?</v>
      </c>
      <c r="F50" s="58" t="e">
        <f>taghistory("ncic","XSB_XX2_TISA-31127A","2022/1/10 ",F55)</f>
        <v>#NAME?</v>
      </c>
      <c r="G50" s="58" t="e">
        <f>taghistory("ncic","XSB_XX2_TISA-31127A","2022/1/10 ",G55)</f>
        <v>#NAME?</v>
      </c>
      <c r="H50" s="58" t="e">
        <f>taghistory("ncic","XSB_XX2_TISA-31127A","2022/1/10 ",H55)</f>
        <v>#NAME?</v>
      </c>
      <c r="I50" s="58" t="e">
        <f>taghistory("ncic","XSB_XX2_TISA-31127A","2022/1/10 ",I55)</f>
        <v>#NAME?</v>
      </c>
      <c r="J50" s="58" t="e">
        <f>taghistory("ncic","XSB_XX2_TISA-31127A","2022/1/10 ",J55)</f>
        <v>#NAME?</v>
      </c>
      <c r="K50" s="58" t="e">
        <f>taghistory("ncic","XSB_XX2_TISA-31127A","2022/1/10 ",K55)</f>
        <v>#NAME?</v>
      </c>
      <c r="L50" s="58" t="e">
        <f>taghistory("ncic","XSB_XX2_TISA-31127A","2022/1/10 ",L55)</f>
        <v>#NAME?</v>
      </c>
      <c r="M50" s="58" t="e">
        <f>taghistory("ncic","XSB_XX2_TISA-31127A","2022/1/10 ",M55)</f>
        <v>#NAME?</v>
      </c>
      <c r="N50" s="58" t="e">
        <f>taghistory("ncic","XSB_XX2_TISA-31127A","2022/1/10 ",N55)</f>
        <v>#NAME?</v>
      </c>
      <c r="O50" s="58" t="e">
        <f>taghistory("ncic","XSB_XX2_TISA-31127A","2022/1/10 ",O55)</f>
        <v>#NAME?</v>
      </c>
      <c r="P50" s="58" t="e">
        <f>taghistory("ncic","XSB_XX2_TISA-31127A","2022/1/10 ",P55)</f>
        <v>#NAME?</v>
      </c>
      <c r="Q50" s="58" t="e">
        <f>taghistory("ncic","XSB_XX2_TISA-31127A","2022/1/10 ",Q55)</f>
        <v>#NAME?</v>
      </c>
      <c r="R50" s="58" t="e">
        <f>taghistory("ncic","XSB_XX2_TISA-31127A","2022/1/10 ",R55)</f>
        <v>#NAME?</v>
      </c>
      <c r="S50" s="58" t="e">
        <f>taghistory("ncic","XSB_XX2_TISA-31127A","2022/1/10 ",S55)</f>
        <v>#NAME?</v>
      </c>
      <c r="T50" s="58" t="e">
        <f>taghistory("ncic","XSB_XX2_TISA-31127A","2022/1/10 ",T55)</f>
        <v>#NAME?</v>
      </c>
      <c r="U50" s="58" t="e">
        <f>taghistory("ncic","XSB_XX2_TISA-31127A","2022/1/10 ",U55)</f>
        <v>#NAME?</v>
      </c>
      <c r="V50" s="58" t="e">
        <f>taghistory("ncic","XSB_XX2_TISA-31127A","2022/1/10 ",V55)</f>
        <v>#NAME?</v>
      </c>
    </row>
    <row r="51" spans="3:22">
      <c r="C51" s="58" t="e">
        <f>taghistory("ncic","XSB_XX2_TISA-31127A","2022/1/10 ",C56)</f>
        <v>#NAME?</v>
      </c>
      <c r="D51" s="58" t="e">
        <f>taghistory("ncic","XSB_XX2_TISA-31127A","2022/1/10 ",D56)</f>
        <v>#NAME?</v>
      </c>
      <c r="E51" s="58" t="e">
        <f>taghistory("ncic","XSB_XX2_TISA-31127A","2022/1/10 ",E56)</f>
        <v>#NAME?</v>
      </c>
      <c r="F51" s="58" t="e">
        <f>taghistory("ncic","XSB_XX2_TISA-31127A","2022/1/10 ",F56)</f>
        <v>#NAME?</v>
      </c>
      <c r="G51" s="58" t="e">
        <f>taghistory("ncic","XSB_XX2_TISA-31127A","2022/1/10 ",G56)</f>
        <v>#NAME?</v>
      </c>
      <c r="H51" s="58" t="e">
        <f>taghistory("ncic","XSB_XX2_TISA-31127A","2022/1/10 ",H56)</f>
        <v>#NAME?</v>
      </c>
      <c r="I51" s="58" t="e">
        <f>taghistory("ncic","XSB_XX2_TISA-31127A","2022/1/10 ",I56)</f>
        <v>#NAME?</v>
      </c>
      <c r="J51" s="58" t="e">
        <f>taghistory("ncic","XSB_XX2_TISA-31127A","2022/1/10 ",J56)</f>
        <v>#NAME?</v>
      </c>
      <c r="K51" s="58" t="e">
        <f>taghistory("ncic","XSB_XX2_TISA-31127A","2022/1/10 ",K56)</f>
        <v>#NAME?</v>
      </c>
      <c r="L51" s="58" t="e">
        <f>taghistory("ncic","XSB_XX2_TISA-31127A","2022/1/10 ",L56)</f>
        <v>#NAME?</v>
      </c>
      <c r="M51" s="58" t="e">
        <f>taghistory("ncic","XSB_XX2_TISA-31127A","2022/1/10 ",M56)</f>
        <v>#NAME?</v>
      </c>
      <c r="N51" s="58" t="e">
        <f>taghistory("ncic","XSB_XX2_TISA-31127A","2022/1/10 ",N56)</f>
        <v>#NAME?</v>
      </c>
      <c r="O51" s="58" t="e">
        <f>taghistory("ncic","XSB_XX2_TISA-31127A","2022/1/10 ",O56)</f>
        <v>#NAME?</v>
      </c>
      <c r="P51" s="58" t="e">
        <f>taghistory("ncic","XSB_XX2_TISA-31127A","2022/1/10 ",P56)</f>
        <v>#NAME?</v>
      </c>
      <c r="Q51" s="58" t="e">
        <f>taghistory("ncic","XSB_XX2_TISA-31127A","2022/1/10 ",Q56)</f>
        <v>#NAME?</v>
      </c>
      <c r="R51" s="58" t="e">
        <f>taghistory("ncic","XSB_XX2_TISA-31127A","2022/1/10 ",R56)</f>
        <v>#NAME?</v>
      </c>
      <c r="S51" s="58" t="e">
        <f>taghistory("ncic","XSB_XX2_TISA-31127A","2022/1/10 ",S56)</f>
        <v>#NAME?</v>
      </c>
      <c r="T51" s="58" t="e">
        <f>taghistory("ncic","XSB_XX2_TISA-31127A","2022/1/10 ",T56)</f>
        <v>#NAME?</v>
      </c>
      <c r="U51" s="58" t="e">
        <f>taghistory("ncic","XSB_XX2_TISA-31127A","2022/1/10 ",U56)</f>
        <v>#NAME?</v>
      </c>
      <c r="V51" s="58" t="e">
        <f>taghistory("ncic","XSB_XX2_TISA-31127A","2022/1/10 ",V56)</f>
        <v>#NAME?</v>
      </c>
    </row>
    <row r="52" spans="3:22">
      <c r="C52" s="58" t="e">
        <f>taghistory("ncic","XSB_XX2_TISA-31127A","2022/1/10 ",C57)</f>
        <v>#NAME?</v>
      </c>
      <c r="D52" s="58" t="e">
        <f>taghistory("ncic","XSB_XX2_TISA-31127A","2022/1/10 ",D57)</f>
        <v>#NAME?</v>
      </c>
      <c r="E52" s="58" t="e">
        <f>taghistory("ncic","XSB_XX2_TISA-31127A","2022/1/10 ",E57)</f>
        <v>#NAME?</v>
      </c>
      <c r="F52" s="58" t="e">
        <f>taghistory("ncic","XSB_XX2_TISA-31127A","2022/1/10 ",F57)</f>
        <v>#NAME?</v>
      </c>
      <c r="G52" s="58" t="e">
        <f>taghistory("ncic","XSB_XX2_TISA-31127A","2022/1/10 ",G57)</f>
        <v>#NAME?</v>
      </c>
      <c r="H52" s="58" t="e">
        <f>taghistory("ncic","XSB_XX2_TISA-31127A","2022/1/10 ",H57)</f>
        <v>#NAME?</v>
      </c>
      <c r="I52" s="58" t="e">
        <f>taghistory("ncic","XSB_XX2_TISA-31127A","2022/1/10 ",I57)</f>
        <v>#NAME?</v>
      </c>
      <c r="J52" s="58" t="e">
        <f>taghistory("ncic","XSB_XX2_TISA-31127A","2022/1/10 ",J57)</f>
        <v>#NAME?</v>
      </c>
      <c r="K52" s="58" t="e">
        <f>taghistory("ncic","XSB_XX2_TISA-31127A","2022/1/10 ",K57)</f>
        <v>#NAME?</v>
      </c>
      <c r="L52" s="58" t="e">
        <f>taghistory("ncic","XSB_XX2_TISA-31127A","2022/1/10 ",L57)</f>
        <v>#NAME?</v>
      </c>
      <c r="M52" s="58" t="e">
        <f>taghistory("ncic","XSB_XX2_TISA-31127A","2022/1/10 ",M57)</f>
        <v>#NAME?</v>
      </c>
      <c r="N52" s="58" t="e">
        <f>taghistory("ncic","XSB_XX2_TISA-31127A","2022/1/10 ",N57)</f>
        <v>#NAME?</v>
      </c>
      <c r="O52" s="58" t="e">
        <f>taghistory("ncic","XSB_XX2_TISA-31127A","2022/1/10 ",O57)</f>
        <v>#NAME?</v>
      </c>
      <c r="P52" s="58" t="e">
        <f>taghistory("ncic","XSB_XX2_TISA-31127A","2022/1/10 ",P57)</f>
        <v>#NAME?</v>
      </c>
      <c r="Q52" s="58" t="e">
        <f>taghistory("ncic","XSB_XX2_TISA-31127A","2022/1/10 ",Q57)</f>
        <v>#NAME?</v>
      </c>
      <c r="R52" s="58" t="e">
        <f>taghistory("ncic","XSB_XX2_TISA-31127A","2022/1/10 ",R57)</f>
        <v>#NAME?</v>
      </c>
      <c r="S52" s="58" t="e">
        <f>taghistory("ncic","XSB_XX2_TISA-31127A","2022/1/10 ",S57)</f>
        <v>#NAME?</v>
      </c>
      <c r="T52" s="58" t="e">
        <f>taghistory("ncic","XSB_XX2_TISA-31127A","2022/1/10 ",T57)</f>
        <v>#NAME?</v>
      </c>
      <c r="U52" s="58" t="e">
        <f>taghistory("ncic","XSB_XX2_TISA-31127A","2022/1/10 ",U57)</f>
        <v>#NAME?</v>
      </c>
      <c r="V52" s="58" t="e">
        <f>taghistory("ncic","XSB_XX2_TISA-31127A","2022/1/10 ",V57)</f>
        <v>#NAME?</v>
      </c>
    </row>
    <row r="53" spans="3:22">
      <c r="C53" s="58" t="e">
        <f>taghistory("ncic","XSB_XX2_TISA-31127A","2022/1/10 ",C58)</f>
        <v>#NAME?</v>
      </c>
      <c r="D53" s="58" t="e">
        <f>taghistory("ncic","XSB_XX2_TISA-31127A","2022/1/10 ",D58)</f>
        <v>#NAME?</v>
      </c>
      <c r="E53" s="58" t="e">
        <f>taghistory("ncic","XSB_XX2_TISA-31127A","2022/1/10 ",E58)</f>
        <v>#NAME?</v>
      </c>
      <c r="F53" s="58" t="e">
        <f>taghistory("ncic","XSB_XX2_TISA-31127A","2022/1/10 ",F58)</f>
        <v>#NAME?</v>
      </c>
      <c r="G53" s="58" t="e">
        <f>taghistory("ncic","XSB_XX2_TISA-31127A","2022/1/10 ",G58)</f>
        <v>#NAME?</v>
      </c>
      <c r="H53" s="58" t="e">
        <f>taghistory("ncic","XSB_XX2_TISA-31127A","2022/1/10 ",H58)</f>
        <v>#NAME?</v>
      </c>
      <c r="I53" s="58" t="e">
        <f>taghistory("ncic","XSB_XX2_TISA-31127A","2022/1/10 ",I58)</f>
        <v>#NAME?</v>
      </c>
      <c r="J53" s="58" t="e">
        <f>taghistory("ncic","XSB_XX2_TISA-31127A","2022/1/10 ",J58)</f>
        <v>#NAME?</v>
      </c>
      <c r="K53" s="58" t="e">
        <f>taghistory("ncic","XSB_XX2_TISA-31127A","2022/1/10 ",K58)</f>
        <v>#NAME?</v>
      </c>
      <c r="L53" s="58" t="e">
        <f>taghistory("ncic","XSB_XX2_TISA-31127A","2022/1/10 ",L58)</f>
        <v>#NAME?</v>
      </c>
      <c r="M53" s="58" t="e">
        <f>taghistory("ncic","XSB_XX2_TISA-31127A","2022/1/10 ",M58)</f>
        <v>#NAME?</v>
      </c>
      <c r="N53" s="58" t="e">
        <f>taghistory("ncic","XSB_XX2_TISA-31127A","2022/1/10 ",N58)</f>
        <v>#NAME?</v>
      </c>
      <c r="O53" s="58" t="e">
        <f>taghistory("ncic","XSB_XX2_TISA-31127A","2022/1/10 ",O58)</f>
        <v>#NAME?</v>
      </c>
      <c r="P53" s="58" t="e">
        <f>taghistory("ncic","XSB_XX2_TISA-31127A","2022/1/10 ",P58)</f>
        <v>#NAME?</v>
      </c>
      <c r="Q53" s="58" t="e">
        <f>taghistory("ncic","XSB_XX2_TISA-31127A","2022/1/10 ",Q58)</f>
        <v>#NAME?</v>
      </c>
      <c r="R53" s="58" t="e">
        <f>taghistory("ncic","XSB_XX2_TISA-31127A","2022/1/10 ",R58)</f>
        <v>#NAME?</v>
      </c>
      <c r="S53" s="58" t="e">
        <f>taghistory("ncic","XSB_XX2_TISA-31127A","2022/1/10 ",S58)</f>
        <v>#NAME?</v>
      </c>
      <c r="T53" s="58" t="e">
        <f>taghistory("ncic","XSB_XX2_TISA-31127A","2022/1/10 ",T58)</f>
        <v>#NAME?</v>
      </c>
      <c r="U53" s="58" t="e">
        <f>taghistory("ncic","XSB_XX2_TISA-31127A","2022/1/10 ",U58)</f>
        <v>#NAME?</v>
      </c>
      <c r="V53" s="58" t="e">
        <f>taghistory("ncic","XSB_XX2_TISA-31127A","2022/1/10 ",V58)</f>
        <v>#NAME?</v>
      </c>
    </row>
    <row r="54" spans="3:22">
      <c r="C54" s="59">
        <v>0.166666666666667</v>
      </c>
      <c r="D54" s="59">
        <v>0.167361111111111</v>
      </c>
      <c r="E54" s="59">
        <v>0.168055555555556</v>
      </c>
      <c r="F54" s="59">
        <v>0.16875</v>
      </c>
      <c r="G54" s="59">
        <v>0.169444444444444</v>
      </c>
      <c r="H54" s="59">
        <v>0.170138888888889</v>
      </c>
      <c r="I54" s="59">
        <v>0.170833333333333</v>
      </c>
      <c r="J54" s="59">
        <v>0.171527777777778</v>
      </c>
      <c r="K54" s="59">
        <v>0.172222222222222</v>
      </c>
      <c r="L54" s="59">
        <v>0.172916666666667</v>
      </c>
      <c r="M54" s="59">
        <v>0.173611111111111</v>
      </c>
      <c r="N54" s="59">
        <v>0.174305555555556</v>
      </c>
      <c r="O54" s="59">
        <v>0.175</v>
      </c>
      <c r="P54" s="59">
        <v>0.175694444444444</v>
      </c>
      <c r="Q54" s="59">
        <v>0.176388888888889</v>
      </c>
      <c r="R54" s="59">
        <v>0.177083333333333</v>
      </c>
      <c r="S54" s="59">
        <v>0.177777777777778</v>
      </c>
      <c r="T54" s="59">
        <v>0.178472222222222</v>
      </c>
      <c r="U54" s="59">
        <v>0.179166666666667</v>
      </c>
      <c r="V54" s="59">
        <v>0.179861111111111</v>
      </c>
    </row>
    <row r="55" spans="3:22">
      <c r="C55" s="59">
        <v>0.180555555555556</v>
      </c>
      <c r="D55" s="59">
        <v>0.18125</v>
      </c>
      <c r="E55" s="59">
        <v>0.181944444444444</v>
      </c>
      <c r="F55" s="59">
        <v>0.182638888888889</v>
      </c>
      <c r="G55" s="59">
        <v>0.183333333333333</v>
      </c>
      <c r="H55" s="59">
        <v>0.184027777777778</v>
      </c>
      <c r="I55" s="59">
        <v>0.184722222222222</v>
      </c>
      <c r="J55" s="59">
        <v>0.185416666666667</v>
      </c>
      <c r="K55" s="59">
        <v>0.186111111111111</v>
      </c>
      <c r="L55" s="59">
        <v>0.186805555555556</v>
      </c>
      <c r="M55" s="59">
        <v>0.1875</v>
      </c>
      <c r="N55" s="59">
        <v>0.188194444444444</v>
      </c>
      <c r="O55" s="59">
        <v>0.188888888888889</v>
      </c>
      <c r="P55" s="59">
        <v>0.189583333333333</v>
      </c>
      <c r="Q55" s="59">
        <v>0.190277777777778</v>
      </c>
      <c r="R55" s="59">
        <v>0.190972222222222</v>
      </c>
      <c r="S55" s="59">
        <v>0.191666666666667</v>
      </c>
      <c r="T55" s="59">
        <v>0.192361111111111</v>
      </c>
      <c r="U55" s="59">
        <v>0.193055555555556</v>
      </c>
      <c r="V55" s="59">
        <v>0.19375</v>
      </c>
    </row>
    <row r="56" spans="3:22">
      <c r="C56" s="59">
        <v>0.194444444444444</v>
      </c>
      <c r="D56" s="59">
        <v>0.195138888888889</v>
      </c>
      <c r="E56" s="59">
        <v>0.195833333333333</v>
      </c>
      <c r="F56" s="59">
        <v>0.196527777777778</v>
      </c>
      <c r="G56" s="59">
        <v>0.197222222222222</v>
      </c>
      <c r="H56" s="59">
        <v>0.197916666666667</v>
      </c>
      <c r="I56" s="59">
        <v>0.198611111111111</v>
      </c>
      <c r="J56" s="59">
        <v>0.199305555555556</v>
      </c>
      <c r="K56" s="59">
        <v>0.2</v>
      </c>
      <c r="L56" s="59">
        <v>0.200694444444444</v>
      </c>
      <c r="M56" s="59">
        <v>0.201388888888889</v>
      </c>
      <c r="N56" s="59">
        <v>0.202083333333333</v>
      </c>
      <c r="O56" s="59">
        <v>0.202777777777778</v>
      </c>
      <c r="P56" s="59">
        <v>0.203472222222222</v>
      </c>
      <c r="Q56" s="59">
        <v>0.204166666666667</v>
      </c>
      <c r="R56" s="59">
        <v>0.204861111111111</v>
      </c>
      <c r="S56" s="59">
        <v>0.205555555555556</v>
      </c>
      <c r="T56" s="59">
        <v>0.20625</v>
      </c>
      <c r="U56" s="59">
        <v>0.206944444444444</v>
      </c>
      <c r="V56" s="59">
        <v>0.207638888888889</v>
      </c>
    </row>
    <row r="57" spans="3:22">
      <c r="C57" s="59">
        <v>0.208333333333333</v>
      </c>
      <c r="D57" s="59">
        <v>0.209027777777778</v>
      </c>
      <c r="E57" s="59">
        <v>0.209722222222222</v>
      </c>
      <c r="F57" s="59">
        <v>0.210416666666667</v>
      </c>
      <c r="G57" s="59">
        <v>0.211111111111111</v>
      </c>
      <c r="H57" s="59">
        <v>0.211805555555556</v>
      </c>
      <c r="I57" s="59">
        <v>0.2125</v>
      </c>
      <c r="J57" s="59">
        <v>0.213194444444444</v>
      </c>
      <c r="K57" s="59">
        <v>0.213888888888889</v>
      </c>
      <c r="L57" s="59">
        <v>0.214583333333333</v>
      </c>
      <c r="M57" s="59">
        <v>0.215277777777778</v>
      </c>
      <c r="N57" s="59">
        <v>0.215972222222222</v>
      </c>
      <c r="O57" s="59">
        <v>0.216666666666667</v>
      </c>
      <c r="P57" s="59">
        <v>0.217361111111111</v>
      </c>
      <c r="Q57" s="59">
        <v>0.218055555555556</v>
      </c>
      <c r="R57" s="59">
        <v>0.21875</v>
      </c>
      <c r="S57" s="59">
        <v>0.219444444444444</v>
      </c>
      <c r="T57" s="59">
        <v>0.220138888888889</v>
      </c>
      <c r="U57" s="59">
        <v>0.220833333333333</v>
      </c>
      <c r="V57" s="59">
        <v>0.221527777777778</v>
      </c>
    </row>
    <row r="58" spans="3:22">
      <c r="C58" s="59">
        <v>0.222222222222222</v>
      </c>
      <c r="D58" s="59">
        <v>0.222916666666667</v>
      </c>
      <c r="E58" s="59">
        <v>0.223611111111111</v>
      </c>
      <c r="F58" s="59">
        <v>0.224305555555556</v>
      </c>
      <c r="G58" s="59">
        <v>0.225</v>
      </c>
      <c r="H58" s="59">
        <v>0.225694444444444</v>
      </c>
      <c r="I58" s="59">
        <v>0.226388888888889</v>
      </c>
      <c r="J58" s="59">
        <v>0.227083333333333</v>
      </c>
      <c r="K58" s="59">
        <v>0.227777777777778</v>
      </c>
      <c r="L58" s="59">
        <v>0.228472222222222</v>
      </c>
      <c r="M58" s="59">
        <v>0.229166666666667</v>
      </c>
      <c r="N58" s="59">
        <v>0.229861111111111</v>
      </c>
      <c r="O58" s="59">
        <v>0.230555555555556</v>
      </c>
      <c r="P58" s="59">
        <v>0.23125</v>
      </c>
      <c r="Q58" s="59">
        <v>0.231944444444444</v>
      </c>
      <c r="R58" s="59">
        <v>0.232638888888889</v>
      </c>
      <c r="S58" s="59">
        <v>0.233333333333333</v>
      </c>
      <c r="T58" s="59">
        <v>0.234027777777778</v>
      </c>
      <c r="U58" s="59">
        <v>0.234722222222222</v>
      </c>
      <c r="V58" s="59">
        <v>0.235416666666667</v>
      </c>
    </row>
    <row r="59" spans="3:22"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</row>
    <row r="60" spans="3:22">
      <c r="C60" s="58">
        <v>847.55859375</v>
      </c>
      <c r="D60" s="58">
        <v>847.491455078125</v>
      </c>
      <c r="E60" s="58">
        <v>842.388916015625</v>
      </c>
      <c r="F60" s="58">
        <v>840.509033203125</v>
      </c>
      <c r="G60" s="58">
        <v>842.85888671875</v>
      </c>
      <c r="H60" s="58">
        <v>840.911865234375</v>
      </c>
      <c r="I60" s="58">
        <v>843.865966796875</v>
      </c>
      <c r="J60" s="58">
        <v>845.208740234375</v>
      </c>
      <c r="K60" s="58">
        <v>846.08154296875</v>
      </c>
      <c r="L60" s="58">
        <v>839.837646484375</v>
      </c>
      <c r="M60" s="58">
        <v>845.074462890625</v>
      </c>
      <c r="N60" s="58">
        <v>846.282958984375</v>
      </c>
      <c r="O60" s="58">
        <v>844.805908203125</v>
      </c>
      <c r="P60" s="58">
        <v>844.873046875</v>
      </c>
      <c r="Q60" s="58">
        <v>844.000244140625</v>
      </c>
      <c r="R60" s="58">
        <v>840.844665527344</v>
      </c>
      <c r="S60" s="58">
        <v>841.583251953125</v>
      </c>
      <c r="T60" s="58">
        <v>839.971923828125</v>
      </c>
      <c r="U60" s="58">
        <v>841.650390625</v>
      </c>
      <c r="V60" s="58">
        <v>843.798828125</v>
      </c>
    </row>
    <row r="61" spans="3:22">
      <c r="C61" s="58">
        <v>844.3359375</v>
      </c>
      <c r="D61" s="58">
        <v>842.657470703125</v>
      </c>
      <c r="E61" s="58">
        <v>842.120361328125</v>
      </c>
      <c r="F61" s="58">
        <v>841.851806640625</v>
      </c>
      <c r="G61" s="58">
        <v>838.494873046875</v>
      </c>
      <c r="H61" s="58">
        <v>838.96484375</v>
      </c>
      <c r="I61" s="58">
        <v>843.060302734375</v>
      </c>
      <c r="J61" s="58">
        <v>843.12744140625</v>
      </c>
      <c r="K61" s="58">
        <v>841.918884277344</v>
      </c>
      <c r="L61" s="58">
        <v>842.993103027344</v>
      </c>
      <c r="M61" s="58">
        <v>842.388916015625</v>
      </c>
      <c r="N61" s="58">
        <v>841.78466796875</v>
      </c>
      <c r="O61" s="58">
        <v>841.986083984375</v>
      </c>
      <c r="P61" s="58">
        <v>843.12744140625</v>
      </c>
      <c r="Q61" s="58">
        <v>841.180419921875</v>
      </c>
      <c r="R61" s="58">
        <v>842.993103027344</v>
      </c>
      <c r="S61" s="58">
        <v>841.51611328125</v>
      </c>
      <c r="T61" s="58">
        <v>841.717529296875</v>
      </c>
      <c r="U61" s="58">
        <v>841.448974609375</v>
      </c>
      <c r="V61" s="58">
        <v>843.798828125</v>
      </c>
    </row>
    <row r="62" spans="3:22">
      <c r="C62" s="58">
        <v>844.73876953125</v>
      </c>
      <c r="D62" s="58">
        <v>844.067321777344</v>
      </c>
      <c r="E62" s="58">
        <v>843.731689453125</v>
      </c>
      <c r="F62" s="58">
        <v>839.36767578125</v>
      </c>
      <c r="G62" s="58">
        <v>840.844665527344</v>
      </c>
      <c r="H62" s="58">
        <v>841.381896972656</v>
      </c>
      <c r="I62" s="58">
        <v>841.650390625</v>
      </c>
      <c r="J62" s="58">
        <v>838.02490234375</v>
      </c>
      <c r="K62" s="58">
        <v>837.890625</v>
      </c>
      <c r="L62" s="58">
        <v>840.97900390625</v>
      </c>
      <c r="M62" s="58">
        <v>840.17333984375</v>
      </c>
      <c r="N62" s="58">
        <v>840.307678222656</v>
      </c>
      <c r="O62" s="58">
        <v>842.32177734375</v>
      </c>
      <c r="P62" s="58">
        <v>844.000244140625</v>
      </c>
      <c r="Q62" s="58">
        <v>844.000244140625</v>
      </c>
      <c r="R62" s="58">
        <v>844.3359375</v>
      </c>
      <c r="S62" s="58">
        <v>844.403076171875</v>
      </c>
      <c r="T62" s="58">
        <v>846.88720703125</v>
      </c>
      <c r="U62" s="58">
        <v>846.551513671875</v>
      </c>
      <c r="V62" s="58">
        <v>846.484375</v>
      </c>
    </row>
    <row r="63" spans="3:22">
      <c r="C63" s="58">
        <v>842.59033203125</v>
      </c>
      <c r="D63" s="58">
        <v>841.180419921875</v>
      </c>
      <c r="E63" s="58">
        <v>839.233459472656</v>
      </c>
      <c r="F63" s="58">
        <v>842.59033203125</v>
      </c>
      <c r="G63" s="58">
        <v>843.12744140625</v>
      </c>
      <c r="H63" s="58">
        <v>840.307678222656</v>
      </c>
      <c r="I63" s="58">
        <v>840.509033203125</v>
      </c>
      <c r="J63" s="58">
        <v>839.770446777344</v>
      </c>
      <c r="K63" s="58">
        <v>845.611572265625</v>
      </c>
      <c r="L63" s="58">
        <v>844.000244140625</v>
      </c>
      <c r="M63" s="58">
        <v>844.73876953125</v>
      </c>
      <c r="N63" s="58">
        <v>843.194580078125</v>
      </c>
      <c r="O63" s="58">
        <v>847.96142578125</v>
      </c>
      <c r="P63" s="58">
        <v>846.014404296875</v>
      </c>
      <c r="Q63" s="58">
        <v>844.940185546875</v>
      </c>
      <c r="R63" s="58">
        <v>843.463134765625</v>
      </c>
      <c r="S63" s="58">
        <v>841.381896972656</v>
      </c>
      <c r="T63" s="58">
        <v>841.78466796875</v>
      </c>
      <c r="U63" s="58">
        <v>844.134521484375</v>
      </c>
      <c r="V63" s="58">
        <v>844.671630859375</v>
      </c>
    </row>
    <row r="64" spans="3:22">
      <c r="C64" s="58">
        <v>842.1875</v>
      </c>
      <c r="D64" s="58">
        <v>843.328857421875</v>
      </c>
      <c r="E64" s="58">
        <v>841.314697265625</v>
      </c>
      <c r="F64" s="58">
        <v>842.657470703125</v>
      </c>
      <c r="G64" s="58">
        <v>843.731689453125</v>
      </c>
      <c r="H64" s="58">
        <v>843.39599609375</v>
      </c>
      <c r="I64" s="58">
        <v>844.47021484375</v>
      </c>
      <c r="J64" s="58">
        <v>843.66455078125</v>
      </c>
      <c r="K64" s="58">
        <v>841.314697265625</v>
      </c>
      <c r="L64" s="58">
        <v>840.509033203125</v>
      </c>
      <c r="M64" s="58">
        <v>840.71044921875</v>
      </c>
      <c r="N64" s="58">
        <v>844.73876953125</v>
      </c>
      <c r="O64" s="58">
        <v>845.947265625</v>
      </c>
      <c r="P64" s="58">
        <v>845.27587890625</v>
      </c>
      <c r="Q64" s="58">
        <v>844.067321777344</v>
      </c>
      <c r="R64" s="58">
        <v>843.463134765625</v>
      </c>
      <c r="S64" s="58">
        <v>846.35009765625</v>
      </c>
      <c r="T64" s="58">
        <v>848.028564453125</v>
      </c>
      <c r="U64" s="58">
        <v>847.357177734375</v>
      </c>
      <c r="V64" s="58">
        <v>845.678771972656</v>
      </c>
    </row>
    <row r="67" spans="3:12">
      <c r="C67" s="58"/>
      <c r="D67" s="58"/>
      <c r="E67" s="58"/>
      <c r="F67" s="58"/>
      <c r="G67" s="58"/>
      <c r="H67" s="58"/>
      <c r="I67" s="58"/>
      <c r="J67" s="58"/>
      <c r="K67" s="58"/>
      <c r="L67" s="58"/>
    </row>
    <row r="73" spans="13:13">
      <c r="M73" s="108"/>
    </row>
  </sheetData>
  <mergeCells count="50">
    <mergeCell ref="J1:Q1"/>
    <mergeCell ref="F2:H2"/>
    <mergeCell ref="I2:L2"/>
    <mergeCell ref="M2:P2"/>
    <mergeCell ref="Q2:T2"/>
    <mergeCell ref="U2:X2"/>
    <mergeCell ref="F3:H3"/>
    <mergeCell ref="I3:L3"/>
    <mergeCell ref="M3:P3"/>
    <mergeCell ref="Q3:T3"/>
    <mergeCell ref="U3:V3"/>
    <mergeCell ref="W3:X3"/>
    <mergeCell ref="F4:H4"/>
    <mergeCell ref="I4:L4"/>
    <mergeCell ref="M4:P4"/>
    <mergeCell ref="Q4:T4"/>
    <mergeCell ref="U4:V4"/>
    <mergeCell ref="W4:X4"/>
    <mergeCell ref="F5:H5"/>
    <mergeCell ref="I5:L5"/>
    <mergeCell ref="M5:P5"/>
    <mergeCell ref="Q5:T5"/>
    <mergeCell ref="U5:V5"/>
    <mergeCell ref="W5:X5"/>
    <mergeCell ref="A6:B6"/>
    <mergeCell ref="W6:Y6"/>
    <mergeCell ref="W7:Y7"/>
    <mergeCell ref="W8:Y8"/>
    <mergeCell ref="W9:Y9"/>
    <mergeCell ref="W10:Y10"/>
    <mergeCell ref="W11:Y11"/>
    <mergeCell ref="A12:B12"/>
    <mergeCell ref="W12:X12"/>
    <mergeCell ref="A13:B13"/>
    <mergeCell ref="W13:X13"/>
    <mergeCell ref="A35:B35"/>
    <mergeCell ref="A36:B36"/>
    <mergeCell ref="A37:B37"/>
    <mergeCell ref="A38:B38"/>
    <mergeCell ref="A39:B39"/>
    <mergeCell ref="A40:B40"/>
    <mergeCell ref="A41:B41"/>
    <mergeCell ref="A42:B42"/>
    <mergeCell ref="A7:A11"/>
    <mergeCell ref="A2:B3"/>
    <mergeCell ref="C2:E3"/>
    <mergeCell ref="A4:B5"/>
    <mergeCell ref="C4:E5"/>
    <mergeCell ref="A31:B33"/>
    <mergeCell ref="C31:Y33"/>
  </mergeCells>
  <pageMargins left="0.7" right="0.7" top="0.75" bottom="0.75" header="0.3" footer="0.3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极差控制图202206</vt:lpstr>
      <vt:lpstr>极差控制图202205</vt:lpstr>
      <vt:lpstr>极差控制图202203</vt:lpstr>
      <vt:lpstr>极差控制图202201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郑朝晖</cp:lastModifiedBy>
  <dcterms:created xsi:type="dcterms:W3CDTF">1996-12-17T01:32:42Z</dcterms:created>
  <cp:lastPrinted>2011-05-10T00:56:51Z</cp:lastPrinted>
  <dcterms:modified xsi:type="dcterms:W3CDTF">2022-08-26T03:10:19Z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F5EFA7ED04C642E8B097926BA617ED3F</vt:lpwstr>
  </property>
</Properties>
</file>