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Jingwang.liu\Documents\内审\测量管理体系\2022\泵轴测量过程\高控\"/>
    </mc:Choice>
  </mc:AlternateContent>
  <xr:revisionPtr revIDLastSave="0" documentId="13_ncr:1_{C7599AE5-1262-463F-9411-CF2EE28F6C8A}" xr6:coauthVersionLast="47" xr6:coauthVersionMax="47" xr10:uidLastSave="{00000000-0000-0000-0000-000000000000}"/>
  <bookViews>
    <workbookView xWindow="3255" yWindow="2175" windowWidth="18000" windowHeight="9360" tabRatio="601" xr2:uid="{00000000-000D-0000-FFFF-FFFF00000000}"/>
  </bookViews>
  <sheets>
    <sheet name="监控" sheetId="5" r:id="rId1"/>
    <sheet name="Sheet1" sheetId="7" r:id="rId2"/>
  </sheets>
  <definedNames>
    <definedName name="_GoA1">[0]!_GoA1</definedName>
    <definedName name="Capture.Capture">[0]!Capture.Capture</definedName>
    <definedName name="_xlnm.Print_Area" localSheetId="0">监控!$A$1:$N$40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5" l="1"/>
  <c r="E11" i="5"/>
  <c r="F11" i="5"/>
  <c r="G11" i="5"/>
  <c r="H11" i="5"/>
  <c r="I11" i="5"/>
  <c r="J11" i="5"/>
  <c r="K11" i="5"/>
  <c r="L11" i="5"/>
  <c r="M11" i="5"/>
  <c r="N11" i="5"/>
  <c r="C11" i="5"/>
  <c r="C12" i="5"/>
  <c r="D12" i="5"/>
  <c r="E12" i="5"/>
  <c r="F12" i="5"/>
  <c r="G12" i="5"/>
  <c r="H12" i="5"/>
  <c r="I12" i="5"/>
  <c r="J12" i="5"/>
  <c r="K12" i="5"/>
  <c r="L12" i="5"/>
  <c r="M12" i="5"/>
  <c r="N12" i="5"/>
  <c r="C14" i="5"/>
  <c r="C19" i="5" s="1"/>
  <c r="J14" i="5"/>
  <c r="J16" i="5"/>
  <c r="C15" i="5" l="1"/>
  <c r="C22" i="5" s="1"/>
  <c r="M19" i="5"/>
  <c r="D19" i="5"/>
  <c r="E19" i="5"/>
  <c r="N19" i="5"/>
  <c r="F19" i="5"/>
  <c r="G19" i="5"/>
  <c r="I19" i="5"/>
  <c r="K19" i="5"/>
  <c r="L19" i="5"/>
  <c r="J19" i="5"/>
  <c r="H19" i="5"/>
  <c r="G15" i="5" l="1"/>
  <c r="C21" i="5" s="1"/>
  <c r="K21" i="5" s="1"/>
  <c r="G14" i="5"/>
  <c r="C20" i="5" s="1"/>
  <c r="M20" i="5" s="1"/>
  <c r="G16" i="5"/>
  <c r="C23" i="5" s="1"/>
  <c r="G23" i="5" s="1"/>
  <c r="G17" i="5"/>
  <c r="C24" i="5" s="1"/>
  <c r="D24" i="5" s="1"/>
  <c r="K22" i="5"/>
  <c r="N22" i="5"/>
  <c r="M22" i="5"/>
  <c r="E22" i="5"/>
  <c r="F22" i="5"/>
  <c r="D22" i="5"/>
  <c r="I22" i="5"/>
  <c r="J22" i="5"/>
  <c r="H22" i="5"/>
  <c r="L22" i="5"/>
  <c r="G22" i="5"/>
  <c r="J20" i="5" l="1"/>
  <c r="L23" i="5"/>
  <c r="I23" i="5"/>
  <c r="F21" i="5"/>
  <c r="I20" i="5"/>
  <c r="I21" i="5"/>
  <c r="N20" i="5"/>
  <c r="H21" i="5"/>
  <c r="D21" i="5"/>
  <c r="G20" i="5"/>
  <c r="H20" i="5"/>
  <c r="J21" i="5"/>
  <c r="G21" i="5"/>
  <c r="L20" i="5"/>
  <c r="E20" i="5"/>
  <c r="N21" i="5"/>
  <c r="L21" i="5"/>
  <c r="D20" i="5"/>
  <c r="M21" i="5"/>
  <c r="F20" i="5"/>
  <c r="K20" i="5"/>
  <c r="E21" i="5"/>
  <c r="H24" i="5"/>
  <c r="K23" i="5"/>
  <c r="E24" i="5"/>
  <c r="D23" i="5"/>
  <c r="N24" i="5"/>
  <c r="N23" i="5"/>
  <c r="M24" i="5"/>
  <c r="E23" i="5"/>
  <c r="I24" i="5"/>
  <c r="L24" i="5"/>
  <c r="H23" i="5"/>
  <c r="K24" i="5"/>
  <c r="J23" i="5"/>
  <c r="F23" i="5"/>
  <c r="J24" i="5"/>
  <c r="G24" i="5"/>
  <c r="F24" i="5"/>
  <c r="M23" i="5"/>
</calcChain>
</file>

<file path=xl/sharedStrings.xml><?xml version="1.0" encoding="utf-8"?>
<sst xmlns="http://schemas.openxmlformats.org/spreadsheetml/2006/main" count="50" uniqueCount="49">
  <si>
    <t>过程名称：</t>
  </si>
  <si>
    <t>测量仪器：</t>
  </si>
  <si>
    <t>核查标准:</t>
  </si>
  <si>
    <r>
      <t>日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期：</t>
    </r>
  </si>
  <si>
    <r>
      <t>测</t>
    </r>
    <r>
      <rPr>
        <b/>
        <sz val="10"/>
        <rFont val="Times New Roman"/>
        <family val="1"/>
      </rPr>
      <t xml:space="preserve">         </t>
    </r>
    <r>
      <rPr>
        <b/>
        <sz val="10"/>
        <rFont val="宋体"/>
        <family val="3"/>
        <charset val="134"/>
      </rPr>
      <t>量</t>
    </r>
    <r>
      <rPr>
        <b/>
        <sz val="10"/>
        <rFont val="Times New Roman"/>
        <family val="1"/>
      </rPr>
      <t xml:space="preserve">        </t>
    </r>
    <r>
      <rPr>
        <b/>
        <sz val="10"/>
        <rFont val="宋体"/>
        <family val="3"/>
        <charset val="134"/>
      </rPr>
      <t>值</t>
    </r>
  </si>
  <si>
    <r>
      <t>平均值</t>
    </r>
    <r>
      <rPr>
        <b/>
        <sz val="9"/>
        <color indexed="10"/>
        <rFont val="Times New Roman"/>
        <family val="1"/>
      </rPr>
      <t>(X)</t>
    </r>
  </si>
  <si>
    <t>X</t>
  </si>
  <si>
    <r>
      <t xml:space="preserve">  UCLx=X+A</t>
    </r>
    <r>
      <rPr>
        <vertAlign val="subscript"/>
        <sz val="9"/>
        <color indexed="10"/>
        <rFont val="Times New Roman"/>
        <family val="1"/>
      </rPr>
      <t>2</t>
    </r>
    <r>
      <rPr>
        <sz val="9"/>
        <color indexed="10"/>
        <rFont val="Times New Roman"/>
        <family val="1"/>
      </rPr>
      <t>R</t>
    </r>
  </si>
  <si>
    <t>A2</t>
  </si>
  <si>
    <t>R</t>
  </si>
  <si>
    <r>
      <t xml:space="preserve">   LCLx=X-A</t>
    </r>
    <r>
      <rPr>
        <vertAlign val="subscript"/>
        <sz val="9"/>
        <color indexed="10"/>
        <rFont val="Times New Roman"/>
        <family val="1"/>
      </rPr>
      <t>2</t>
    </r>
    <r>
      <rPr>
        <sz val="9"/>
        <color indexed="10"/>
        <rFont val="Times New Roman"/>
        <family val="1"/>
      </rPr>
      <t>R</t>
    </r>
  </si>
  <si>
    <t>D3</t>
  </si>
  <si>
    <t xml:space="preserve">  UCLr=D4R</t>
  </si>
  <si>
    <t>D4</t>
  </si>
  <si>
    <t xml:space="preserve">  LCLr=D3R</t>
  </si>
  <si>
    <r>
      <t>X</t>
    </r>
    <r>
      <rPr>
        <sz val="9"/>
        <color indexed="10"/>
        <rFont val="宋体"/>
        <family val="3"/>
        <charset val="134"/>
      </rPr>
      <t>均值</t>
    </r>
  </si>
  <si>
    <t>UCLx</t>
  </si>
  <si>
    <t>LCLx</t>
  </si>
  <si>
    <r>
      <t>R</t>
    </r>
    <r>
      <rPr>
        <sz val="9"/>
        <color indexed="10"/>
        <rFont val="宋体"/>
        <family val="3"/>
        <charset val="134"/>
      </rPr>
      <t>均值</t>
    </r>
  </si>
  <si>
    <t>UCLr</t>
  </si>
  <si>
    <t>LCLr</t>
  </si>
  <si>
    <t>由以上数据总得控制图</t>
  </si>
  <si>
    <t xml:space="preserve"> </t>
  </si>
  <si>
    <r>
      <t>判</t>
    </r>
    <r>
      <rPr>
        <sz val="10"/>
        <rFont val="Times New Roman"/>
        <family val="1"/>
      </rPr>
      <t xml:space="preserve">      </t>
    </r>
  </si>
  <si>
    <t>均值、极差控制图状态正常，主轴外圆检测测量过程中未出现非正常变异</t>
  </si>
  <si>
    <t>定</t>
  </si>
  <si>
    <r>
      <t>若有任何一个</t>
    </r>
    <r>
      <rPr>
        <sz val="10"/>
        <rFont val="Times New Roman"/>
        <family val="1"/>
      </rPr>
      <t>X</t>
    </r>
    <r>
      <rPr>
        <sz val="10"/>
        <rFont val="宋体"/>
        <family val="3"/>
        <charset val="134"/>
      </rPr>
      <t>值及</t>
    </r>
    <r>
      <rPr>
        <sz val="10"/>
        <rFont val="Times New Roman"/>
        <family val="1"/>
      </rPr>
      <t>R</t>
    </r>
    <r>
      <rPr>
        <sz val="10"/>
        <rFont val="宋体"/>
        <family val="3"/>
        <charset val="134"/>
      </rPr>
      <t>值在管制上下限外则不可接受</t>
    </r>
    <r>
      <rPr>
        <sz val="10"/>
        <rFont val="Times New Roman"/>
        <family val="1"/>
      </rPr>
      <t xml:space="preserve">                                       </t>
    </r>
  </si>
  <si>
    <t xml:space="preserve">  </t>
  </si>
  <si>
    <t>判定者：</t>
  </si>
  <si>
    <t>审核：</t>
  </si>
  <si>
    <t>附2:            测量过程系统控制监视分析表</t>
    <phoneticPr fontId="43" type="noConversion"/>
  </si>
  <si>
    <t>刘景旺</t>
    <phoneticPr fontId="43" type="noConversion"/>
  </si>
  <si>
    <t>±0.002mm</t>
    <phoneticPr fontId="43" type="noConversion"/>
  </si>
  <si>
    <t>±0.0033mm</t>
    <phoneticPr fontId="43" type="noConversion"/>
  </si>
  <si>
    <t>2021/713</t>
    <phoneticPr fontId="43" type="noConversion"/>
  </si>
  <si>
    <r>
      <t>极差（</t>
    </r>
    <r>
      <rPr>
        <b/>
        <sz val="9"/>
        <color indexed="10"/>
        <rFont val="Times New Roman"/>
        <family val="1"/>
      </rPr>
      <t>R)</t>
    </r>
    <phoneticPr fontId="43" type="noConversion"/>
  </si>
  <si>
    <r>
      <t xml:space="preserve">注：
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 xml:space="preserve">）每次测量数据不少于5个。
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）每组测量数据数量应统一。</t>
    </r>
    <phoneticPr fontId="43" type="noConversion"/>
  </si>
  <si>
    <r>
      <rPr>
        <sz val="10"/>
        <rFont val="宋体"/>
        <family val="3"/>
        <charset val="134"/>
      </rPr>
      <t>齿轮泵主轴两端细轴外径尺寸测量过程</t>
    </r>
    <phoneticPr fontId="43" type="noConversion"/>
  </si>
  <si>
    <r>
      <rPr>
        <b/>
        <sz val="10"/>
        <rFont val="宋体"/>
        <family val="3"/>
        <charset val="134"/>
      </rPr>
      <t>测量参数公差范围</t>
    </r>
    <phoneticPr fontId="43" type="noConversion"/>
  </si>
  <si>
    <r>
      <rPr>
        <sz val="10"/>
        <rFont val="宋体"/>
        <family val="3"/>
        <charset val="134"/>
      </rPr>
      <t>数显千分尺</t>
    </r>
    <phoneticPr fontId="43" type="noConversion"/>
  </si>
  <si>
    <r>
      <rPr>
        <b/>
        <sz val="10"/>
        <rFont val="宋体"/>
        <family val="3"/>
        <charset val="134"/>
      </rPr>
      <t>最大允许误差：</t>
    </r>
    <phoneticPr fontId="43" type="noConversion"/>
  </si>
  <si>
    <r>
      <rPr>
        <sz val="10"/>
        <rFont val="宋体"/>
        <family val="3"/>
        <charset val="134"/>
      </rPr>
      <t>被测件</t>
    </r>
    <phoneticPr fontId="43" type="noConversion"/>
  </si>
  <si>
    <r>
      <rPr>
        <b/>
        <sz val="10"/>
        <rFont val="宋体"/>
        <family val="3"/>
        <charset val="134"/>
      </rPr>
      <t>监控方式</t>
    </r>
    <phoneticPr fontId="43" type="noConversion"/>
  </si>
  <si>
    <r>
      <rPr>
        <sz val="10"/>
        <rFont val="宋体"/>
        <family val="3"/>
        <charset val="134"/>
      </rPr>
      <t>每月实施一次监控</t>
    </r>
    <phoneticPr fontId="43" type="noConversion"/>
  </si>
  <si>
    <r>
      <t xml:space="preserve"> </t>
    </r>
    <r>
      <rPr>
        <b/>
        <sz val="10"/>
        <rFont val="宋体"/>
        <family val="3"/>
        <charset val="134"/>
      </rPr>
      <t>被测参数</t>
    </r>
    <r>
      <rPr>
        <b/>
        <sz val="10"/>
        <rFont val="Times New Roman"/>
        <family val="1"/>
      </rPr>
      <t xml:space="preserve">: </t>
    </r>
  </si>
  <si>
    <r>
      <rPr>
        <sz val="10"/>
        <rFont val="宋体"/>
        <family val="3"/>
        <charset val="134"/>
      </rPr>
      <t>外径尺寸</t>
    </r>
    <r>
      <rPr>
        <sz val="10"/>
        <rFont val="Times New Roman"/>
        <family val="1"/>
      </rPr>
      <t xml:space="preserve">Φ25.4 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-0.03/-0.05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mm</t>
    </r>
    <phoneticPr fontId="43" type="noConversion"/>
  </si>
  <si>
    <r>
      <rPr>
        <b/>
        <sz val="10"/>
        <rFont val="宋体"/>
        <family val="3"/>
        <charset val="134"/>
      </rPr>
      <t>测量范围</t>
    </r>
    <r>
      <rPr>
        <b/>
        <sz val="10"/>
        <rFont val="Times New Roman"/>
        <family val="1"/>
      </rPr>
      <t>:</t>
    </r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</si>
  <si>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25-50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mm</t>
    </r>
    <phoneticPr fontId="43" type="noConversion"/>
  </si>
  <si>
    <t>杨忠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</si>
</sst>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.00_);_(* \(#,##0.00\);_(* &quot;-&quot;??_);_(@_)"/>
    <numFmt numFmtId="177" formatCode="_(* #,##0_);_(* \(#,##0\);_(* &quot;-&quot;_);_(@_)"/>
    <numFmt numFmtId="178" formatCode="yy/m/d"/>
    <numFmt numFmtId="179" formatCode="0.000_);[Red]\(0.000\)"/>
    <numFmt numFmtId="180" formatCode="0.000;[Red]0.000"/>
    <numFmt numFmtId="181" formatCode="m/d"/>
    <numFmt numFmtId="182" formatCode="0.0000_);[Red]\(0.0000\)"/>
  </numFmts>
  <fonts count="48">
    <font>
      <sz val="12"/>
      <name val="宋体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9"/>
      <color indexed="10"/>
      <name val="宋体"/>
      <family val="3"/>
      <charset val="134"/>
    </font>
    <font>
      <sz val="9"/>
      <color indexed="17"/>
      <name val="Times New Roman"/>
      <family val="1"/>
    </font>
    <font>
      <sz val="9"/>
      <color indexed="10"/>
      <name val="宋体"/>
      <family val="3"/>
      <charset val="134"/>
    </font>
    <font>
      <sz val="11"/>
      <color indexed="17"/>
      <name val="Times New Roman"/>
      <family val="1"/>
    </font>
    <font>
      <sz val="9"/>
      <color indexed="10"/>
      <name val="Times New Roman"/>
      <family val="1"/>
    </font>
    <font>
      <sz val="9"/>
      <color indexed="48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sz val="9"/>
      <color indexed="8"/>
      <name val="宋体"/>
      <family val="3"/>
      <charset val="134"/>
    </font>
    <font>
      <sz val="9"/>
      <color indexed="14"/>
      <name val="Times New Roman"/>
      <family val="1"/>
    </font>
    <font>
      <sz val="9"/>
      <color indexed="12"/>
      <name val="Times New Roman"/>
      <family val="1"/>
    </font>
    <font>
      <sz val="9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新細明體"/>
      <family val="1"/>
      <charset val="134"/>
    </font>
    <font>
      <sz val="11"/>
      <name val="柧挬"/>
      <charset val="134"/>
    </font>
    <font>
      <b/>
      <sz val="10"/>
      <name val="Times New Roman"/>
      <family val="1"/>
    </font>
    <font>
      <b/>
      <sz val="9"/>
      <color indexed="10"/>
      <name val="Times New Roman"/>
      <family val="1"/>
    </font>
    <font>
      <vertAlign val="subscript"/>
      <sz val="9"/>
      <color indexed="10"/>
      <name val="Times New Roman"/>
      <family val="1"/>
    </font>
    <font>
      <sz val="9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  <font>
      <b/>
      <sz val="9"/>
      <color indexed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9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6" fillId="0" borderId="0"/>
    <xf numFmtId="0" fontId="42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31" fillId="19" borderId="6" applyNumberFormat="0" applyAlignment="0" applyProtection="0">
      <alignment vertical="center"/>
    </xf>
    <xf numFmtId="0" fontId="31" fillId="19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37" fillId="0" borderId="0"/>
    <xf numFmtId="176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42" fillId="8" borderId="9" applyNumberFormat="0" applyFont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178" fontId="4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9" fontId="8" fillId="0" borderId="10" xfId="0" applyNumberFormat="1" applyFont="1" applyBorder="1" applyAlignment="1">
      <alignment horizontal="center" vertical="center"/>
    </xf>
    <xf numFmtId="179" fontId="10" fillId="0" borderId="10" xfId="0" applyNumberFormat="1" applyFont="1" applyBorder="1" applyAlignment="1">
      <alignment horizontal="center" vertical="center"/>
    </xf>
    <xf numFmtId="180" fontId="9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9" fontId="15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82" fontId="6" fillId="0" borderId="10" xfId="0" applyNumberFormat="1" applyFont="1" applyFill="1" applyBorder="1" applyAlignment="1">
      <alignment horizontal="center" vertical="center"/>
    </xf>
    <xf numFmtId="179" fontId="46" fillId="0" borderId="10" xfId="0" applyNumberFormat="1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3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0" fontId="4" fillId="0" borderId="12" xfId="0" applyNumberFormat="1" applyFont="1" applyFill="1" applyBorder="1" applyAlignment="1">
      <alignment horizontal="center" vertical="center"/>
    </xf>
    <xf numFmtId="10" fontId="4" fillId="0" borderId="13" xfId="0" applyNumberFormat="1" applyFont="1" applyFill="1" applyBorder="1" applyAlignment="1">
      <alignment horizontal="center" vertical="center"/>
    </xf>
    <xf numFmtId="10" fontId="4" fillId="0" borderId="14" xfId="0" applyNumberFormat="1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4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/>
    </xf>
  </cellXfs>
  <cellStyles count="90">
    <cellStyle name="20% - 强调文字颜色 1 2" xfId="1" xr:uid="{00000000-0005-0000-0000-000000000000}"/>
    <cellStyle name="20% - 强调文字颜色 1 2 2" xfId="2" xr:uid="{00000000-0005-0000-0000-000001000000}"/>
    <cellStyle name="20% - 强调文字颜色 2 2" xfId="3" xr:uid="{00000000-0005-0000-0000-000002000000}"/>
    <cellStyle name="20% - 强调文字颜色 2 2 2" xfId="4" xr:uid="{00000000-0005-0000-0000-000003000000}"/>
    <cellStyle name="20% - 强调文字颜色 3 2" xfId="5" xr:uid="{00000000-0005-0000-0000-000004000000}"/>
    <cellStyle name="20% - 强调文字颜色 3 2 2" xfId="6" xr:uid="{00000000-0005-0000-0000-000005000000}"/>
    <cellStyle name="20% - 强调文字颜色 4 2" xfId="7" xr:uid="{00000000-0005-0000-0000-000006000000}"/>
    <cellStyle name="20% - 强调文字颜色 4 2 2" xfId="8" xr:uid="{00000000-0005-0000-0000-000007000000}"/>
    <cellStyle name="20% - 强调文字颜色 5 2" xfId="9" xr:uid="{00000000-0005-0000-0000-000008000000}"/>
    <cellStyle name="20% - 强调文字颜色 5 2 2" xfId="10" xr:uid="{00000000-0005-0000-0000-000009000000}"/>
    <cellStyle name="20% - 强调文字颜色 6 2" xfId="11" xr:uid="{00000000-0005-0000-0000-00000A000000}"/>
    <cellStyle name="20% - 强调文字颜色 6 2 2" xfId="12" xr:uid="{00000000-0005-0000-0000-00000B000000}"/>
    <cellStyle name="40% - 强调文字颜色 1 2" xfId="13" xr:uid="{00000000-0005-0000-0000-00000C000000}"/>
    <cellStyle name="40% - 强调文字颜色 1 2 2" xfId="14" xr:uid="{00000000-0005-0000-0000-00000D000000}"/>
    <cellStyle name="40% - 强调文字颜色 2 2" xfId="15" xr:uid="{00000000-0005-0000-0000-00000E000000}"/>
    <cellStyle name="40% - 强调文字颜色 2 2 2" xfId="16" xr:uid="{00000000-0005-0000-0000-00000F000000}"/>
    <cellStyle name="40% - 强调文字颜色 3 2" xfId="17" xr:uid="{00000000-0005-0000-0000-000010000000}"/>
    <cellStyle name="40% - 强调文字颜色 3 2 2" xfId="18" xr:uid="{00000000-0005-0000-0000-000011000000}"/>
    <cellStyle name="40% - 强调文字颜色 4 2" xfId="19" xr:uid="{00000000-0005-0000-0000-000012000000}"/>
    <cellStyle name="40% - 强调文字颜色 4 2 2" xfId="20" xr:uid="{00000000-0005-0000-0000-000013000000}"/>
    <cellStyle name="40% - 强调文字颜色 5 2" xfId="21" xr:uid="{00000000-0005-0000-0000-000014000000}"/>
    <cellStyle name="40% - 强调文字颜色 5 2 2" xfId="22" xr:uid="{00000000-0005-0000-0000-000015000000}"/>
    <cellStyle name="40% - 强调文字颜色 6 2" xfId="23" xr:uid="{00000000-0005-0000-0000-000016000000}"/>
    <cellStyle name="40% - 强调文字颜色 6 2 2" xfId="24" xr:uid="{00000000-0005-0000-0000-000017000000}"/>
    <cellStyle name="60% - 强调文字颜色 1 2" xfId="25" xr:uid="{00000000-0005-0000-0000-000018000000}"/>
    <cellStyle name="60% - 强调文字颜色 1 2 2" xfId="26" xr:uid="{00000000-0005-0000-0000-000019000000}"/>
    <cellStyle name="60% - 强调文字颜色 2 2" xfId="27" xr:uid="{00000000-0005-0000-0000-00001A000000}"/>
    <cellStyle name="60% - 强调文字颜色 2 2 2" xfId="28" xr:uid="{00000000-0005-0000-0000-00001B000000}"/>
    <cellStyle name="60% - 强调文字颜色 3 2" xfId="29" xr:uid="{00000000-0005-0000-0000-00001C000000}"/>
    <cellStyle name="60% - 强调文字颜色 3 2 2" xfId="30" xr:uid="{00000000-0005-0000-0000-00001D000000}"/>
    <cellStyle name="60% - 强调文字颜色 4 2" xfId="31" xr:uid="{00000000-0005-0000-0000-00001E000000}"/>
    <cellStyle name="60% - 强调文字颜色 4 2 2" xfId="32" xr:uid="{00000000-0005-0000-0000-00001F000000}"/>
    <cellStyle name="60% - 强调文字颜色 5 2" xfId="33" xr:uid="{00000000-0005-0000-0000-000020000000}"/>
    <cellStyle name="60% - 强调文字颜色 5 2 2" xfId="34" xr:uid="{00000000-0005-0000-0000-000021000000}"/>
    <cellStyle name="60% - 强调文字颜色 6 2" xfId="35" xr:uid="{00000000-0005-0000-0000-000022000000}"/>
    <cellStyle name="60% - 强调文字颜色 6 2 2" xfId="36" xr:uid="{00000000-0005-0000-0000-000023000000}"/>
    <cellStyle name="百分比 2" xfId="37" xr:uid="{00000000-0005-0000-0000-000024000000}"/>
    <cellStyle name="捠壿 [0.00]_laroux" xfId="38" xr:uid="{00000000-0005-0000-0000-000025000000}"/>
    <cellStyle name="捠壿_laroux" xfId="39" xr:uid="{00000000-0005-0000-0000-000026000000}"/>
    <cellStyle name="标题 1 2" xfId="40" xr:uid="{00000000-0005-0000-0000-000027000000}"/>
    <cellStyle name="标题 1 2 2" xfId="41" xr:uid="{00000000-0005-0000-0000-000028000000}"/>
    <cellStyle name="标题 2 2" xfId="42" xr:uid="{00000000-0005-0000-0000-000029000000}"/>
    <cellStyle name="标题 2 2 2" xfId="43" xr:uid="{00000000-0005-0000-0000-00002A000000}"/>
    <cellStyle name="标题 3 2" xfId="44" xr:uid="{00000000-0005-0000-0000-00002B000000}"/>
    <cellStyle name="标题 3 2 2" xfId="45" xr:uid="{00000000-0005-0000-0000-00002C000000}"/>
    <cellStyle name="标题 4 2" xfId="46" xr:uid="{00000000-0005-0000-0000-00002D000000}"/>
    <cellStyle name="标题 4 2 2" xfId="47" xr:uid="{00000000-0005-0000-0000-00002E000000}"/>
    <cellStyle name="标题 5" xfId="48" xr:uid="{00000000-0005-0000-0000-00002F000000}"/>
    <cellStyle name="标题 5 2" xfId="49" xr:uid="{00000000-0005-0000-0000-000030000000}"/>
    <cellStyle name="差 2" xfId="50" xr:uid="{00000000-0005-0000-0000-000031000000}"/>
    <cellStyle name="差 2 2" xfId="51" xr:uid="{00000000-0005-0000-0000-000032000000}"/>
    <cellStyle name="常规" xfId="0" builtinId="0"/>
    <cellStyle name="常规 2" xfId="52" xr:uid="{00000000-0005-0000-0000-000034000000}"/>
    <cellStyle name="常规 3" xfId="53" xr:uid="{00000000-0005-0000-0000-000035000000}"/>
    <cellStyle name="好 2" xfId="54" xr:uid="{00000000-0005-0000-0000-000036000000}"/>
    <cellStyle name="好 2 2" xfId="55" xr:uid="{00000000-0005-0000-0000-000037000000}"/>
    <cellStyle name="汇总 2" xfId="56" xr:uid="{00000000-0005-0000-0000-000038000000}"/>
    <cellStyle name="汇总 2 2" xfId="57" xr:uid="{00000000-0005-0000-0000-000039000000}"/>
    <cellStyle name="计算 2" xfId="58" xr:uid="{00000000-0005-0000-0000-00003A000000}"/>
    <cellStyle name="计算 2 2" xfId="59" xr:uid="{00000000-0005-0000-0000-00003B000000}"/>
    <cellStyle name="检查单元格 2" xfId="60" xr:uid="{00000000-0005-0000-0000-00003C000000}"/>
    <cellStyle name="检查单元格 2 2" xfId="61" xr:uid="{00000000-0005-0000-0000-00003D000000}"/>
    <cellStyle name="解释性文本 2" xfId="62" xr:uid="{00000000-0005-0000-0000-00003E000000}"/>
    <cellStyle name="解释性文本 2 2" xfId="63" xr:uid="{00000000-0005-0000-0000-00003F000000}"/>
    <cellStyle name="警告文本 2" xfId="64" xr:uid="{00000000-0005-0000-0000-000040000000}"/>
    <cellStyle name="警告文本 2 2" xfId="65" xr:uid="{00000000-0005-0000-0000-000041000000}"/>
    <cellStyle name="链接单元格 2" xfId="66" xr:uid="{00000000-0005-0000-0000-000042000000}"/>
    <cellStyle name="链接单元格 2 2" xfId="67" xr:uid="{00000000-0005-0000-0000-000043000000}"/>
    <cellStyle name="强调文字颜色 1 2" xfId="68" xr:uid="{00000000-0005-0000-0000-000044000000}"/>
    <cellStyle name="强调文字颜色 1 2 2" xfId="69" xr:uid="{00000000-0005-0000-0000-000045000000}"/>
    <cellStyle name="强调文字颜色 2 2" xfId="70" xr:uid="{00000000-0005-0000-0000-000046000000}"/>
    <cellStyle name="强调文字颜色 2 2 2" xfId="71" xr:uid="{00000000-0005-0000-0000-000047000000}"/>
    <cellStyle name="强调文字颜色 3 2" xfId="72" xr:uid="{00000000-0005-0000-0000-000048000000}"/>
    <cellStyle name="强调文字颜色 3 2 2" xfId="73" xr:uid="{00000000-0005-0000-0000-000049000000}"/>
    <cellStyle name="强调文字颜色 4 2" xfId="74" xr:uid="{00000000-0005-0000-0000-00004A000000}"/>
    <cellStyle name="强调文字颜色 4 2 2" xfId="75" xr:uid="{00000000-0005-0000-0000-00004B000000}"/>
    <cellStyle name="强调文字颜色 5 2" xfId="76" xr:uid="{00000000-0005-0000-0000-00004C000000}"/>
    <cellStyle name="强调文字颜色 5 2 2" xfId="77" xr:uid="{00000000-0005-0000-0000-00004D000000}"/>
    <cellStyle name="强调文字颜色 6 2" xfId="78" xr:uid="{00000000-0005-0000-0000-00004E000000}"/>
    <cellStyle name="强调文字颜色 6 2 2" xfId="79" xr:uid="{00000000-0005-0000-0000-00004F000000}"/>
    <cellStyle name="适中 2" xfId="80" xr:uid="{00000000-0005-0000-0000-000050000000}"/>
    <cellStyle name="适中 2 2" xfId="81" xr:uid="{00000000-0005-0000-0000-000051000000}"/>
    <cellStyle name="输出 2" xfId="82" xr:uid="{00000000-0005-0000-0000-000052000000}"/>
    <cellStyle name="输出 2 2" xfId="83" xr:uid="{00000000-0005-0000-0000-000053000000}"/>
    <cellStyle name="输入 2" xfId="84" xr:uid="{00000000-0005-0000-0000-000054000000}"/>
    <cellStyle name="输入 2 2" xfId="85" xr:uid="{00000000-0005-0000-0000-000055000000}"/>
    <cellStyle name="昗弨_laroux" xfId="86" xr:uid="{00000000-0005-0000-0000-000056000000}"/>
    <cellStyle name="寘嬫愗傝 [0.00]_laroux" xfId="87" xr:uid="{00000000-0005-0000-0000-000057000000}"/>
    <cellStyle name="寘嬫愗傝_laroux" xfId="88" xr:uid="{00000000-0005-0000-0000-000058000000}"/>
    <cellStyle name="注释 2" xfId="89" xr:uid="{00000000-0005-0000-0000-000059000000}"/>
  </cellStyles>
  <dxfs count="2">
    <dxf>
      <font>
        <b/>
        <i val="0"/>
        <condense val="0"/>
        <extend val="0"/>
        <color indexed="10"/>
      </font>
      <fill>
        <patternFill patternType="solid">
          <fgColor indexed="64"/>
          <bgColor indexed="2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/>
              <a:t>均值图</a:t>
            </a:r>
          </a:p>
        </c:rich>
      </c:tx>
      <c:layout>
        <c:manualLayout>
          <c:xMode val="edge"/>
          <c:yMode val="edge"/>
          <c:x val="0.48651072532472067"/>
          <c:y val="2.9673333289364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10391481880559E-2"/>
          <c:y val="0.15727059934929405"/>
          <c:w val="0.88511880996885661"/>
          <c:h val="0.72700560076560461"/>
        </c:manualLayout>
      </c:layout>
      <c:lineChart>
        <c:grouping val="standard"/>
        <c:varyColors val="0"/>
        <c:ser>
          <c:idx val="0"/>
          <c:order val="0"/>
          <c:tx>
            <c:strRef>
              <c:f>监控!$A$19</c:f>
              <c:strCache>
                <c:ptCount val="1"/>
                <c:pt idx="0">
                  <c:v>X均值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cat>
            <c:strRef>
              <c:f>监控!$C$5:$N$5</c:f>
              <c:strCache>
                <c:ptCount val="12"/>
                <c:pt idx="0">
                  <c:v>21/6/15</c:v>
                </c:pt>
                <c:pt idx="1">
                  <c:v>2021/713</c:v>
                </c:pt>
                <c:pt idx="2">
                  <c:v>21/8/20</c:v>
                </c:pt>
                <c:pt idx="3">
                  <c:v>21/9/13</c:v>
                </c:pt>
                <c:pt idx="4">
                  <c:v>21/10/17</c:v>
                </c:pt>
                <c:pt idx="5">
                  <c:v>21/11/25</c:v>
                </c:pt>
                <c:pt idx="6">
                  <c:v>21/12/1</c:v>
                </c:pt>
                <c:pt idx="7">
                  <c:v>22/1/9</c:v>
                </c:pt>
                <c:pt idx="8">
                  <c:v>22/2/26</c:v>
                </c:pt>
                <c:pt idx="9">
                  <c:v>21/3/21</c:v>
                </c:pt>
                <c:pt idx="10">
                  <c:v>22/4/26</c:v>
                </c:pt>
                <c:pt idx="11">
                  <c:v>22/5/18</c:v>
                </c:pt>
              </c:strCache>
            </c:strRef>
          </c:cat>
          <c:val>
            <c:numRef>
              <c:f>监控!$C$19:$N$19</c:f>
              <c:numCache>
                <c:formatCode>0.000_);[Red]\(0.000\)</c:formatCode>
                <c:ptCount val="12"/>
                <c:pt idx="0">
                  <c:v>25.361783333333346</c:v>
                </c:pt>
                <c:pt idx="1">
                  <c:v>25.361783333333346</c:v>
                </c:pt>
                <c:pt idx="2">
                  <c:v>25.361783333333346</c:v>
                </c:pt>
                <c:pt idx="3">
                  <c:v>25.361783333333346</c:v>
                </c:pt>
                <c:pt idx="4">
                  <c:v>25.361783333333346</c:v>
                </c:pt>
                <c:pt idx="5">
                  <c:v>25.361783333333346</c:v>
                </c:pt>
                <c:pt idx="6">
                  <c:v>25.361783333333346</c:v>
                </c:pt>
                <c:pt idx="7">
                  <c:v>25.361783333333346</c:v>
                </c:pt>
                <c:pt idx="8">
                  <c:v>25.361783333333346</c:v>
                </c:pt>
                <c:pt idx="9">
                  <c:v>25.361783333333346</c:v>
                </c:pt>
                <c:pt idx="10">
                  <c:v>25.361783333333346</c:v>
                </c:pt>
                <c:pt idx="11">
                  <c:v>25.361783333333346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D-480A-A686-E0C54A7B2F4B}"/>
            </c:ext>
          </c:extLst>
        </c:ser>
        <c:ser>
          <c:idx val="1"/>
          <c:order val="1"/>
          <c:tx>
            <c:v>UCLx</c:v>
          </c:tx>
          <c:spPr>
            <a:ln w="25400">
              <a:solidFill>
                <a:srgbClr val="F20884"/>
              </a:solidFill>
              <a:prstDash val="lgDash"/>
            </a:ln>
          </c:spPr>
          <c:marker>
            <c:symbol val="none"/>
          </c:marker>
          <c:cat>
            <c:strRef>
              <c:f>监控!$C$5:$N$5</c:f>
              <c:strCache>
                <c:ptCount val="12"/>
                <c:pt idx="0">
                  <c:v>21/6/15</c:v>
                </c:pt>
                <c:pt idx="1">
                  <c:v>2021/713</c:v>
                </c:pt>
                <c:pt idx="2">
                  <c:v>21/8/20</c:v>
                </c:pt>
                <c:pt idx="3">
                  <c:v>21/9/13</c:v>
                </c:pt>
                <c:pt idx="4">
                  <c:v>21/10/17</c:v>
                </c:pt>
                <c:pt idx="5">
                  <c:v>21/11/25</c:v>
                </c:pt>
                <c:pt idx="6">
                  <c:v>21/12/1</c:v>
                </c:pt>
                <c:pt idx="7">
                  <c:v>22/1/9</c:v>
                </c:pt>
                <c:pt idx="8">
                  <c:v>22/2/26</c:v>
                </c:pt>
                <c:pt idx="9">
                  <c:v>21/3/21</c:v>
                </c:pt>
                <c:pt idx="10">
                  <c:v>22/4/26</c:v>
                </c:pt>
                <c:pt idx="11">
                  <c:v>22/5/18</c:v>
                </c:pt>
              </c:strCache>
            </c:strRef>
          </c:cat>
          <c:val>
            <c:numRef>
              <c:f>监控!$C$20:$N$20</c:f>
              <c:numCache>
                <c:formatCode>0.000;[Red]0.000</c:formatCode>
                <c:ptCount val="12"/>
                <c:pt idx="0">
                  <c:v>25.36370666666668</c:v>
                </c:pt>
                <c:pt idx="1">
                  <c:v>25.36370666666668</c:v>
                </c:pt>
                <c:pt idx="2">
                  <c:v>25.36370666666668</c:v>
                </c:pt>
                <c:pt idx="3">
                  <c:v>25.36370666666668</c:v>
                </c:pt>
                <c:pt idx="4">
                  <c:v>25.36370666666668</c:v>
                </c:pt>
                <c:pt idx="5">
                  <c:v>25.36370666666668</c:v>
                </c:pt>
                <c:pt idx="6">
                  <c:v>25.36370666666668</c:v>
                </c:pt>
                <c:pt idx="7">
                  <c:v>25.36370666666668</c:v>
                </c:pt>
                <c:pt idx="8">
                  <c:v>25.36370666666668</c:v>
                </c:pt>
                <c:pt idx="9">
                  <c:v>25.36370666666668</c:v>
                </c:pt>
                <c:pt idx="10">
                  <c:v>25.36370666666668</c:v>
                </c:pt>
                <c:pt idx="11">
                  <c:v>25.36370666666668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D-480A-A686-E0C54A7B2F4B}"/>
            </c:ext>
          </c:extLst>
        </c:ser>
        <c:ser>
          <c:idx val="2"/>
          <c:order val="2"/>
          <c:tx>
            <c:v>LCLx</c:v>
          </c:tx>
          <c:spPr>
            <a:ln w="25400">
              <a:solidFill>
                <a:srgbClr val="0000D4"/>
              </a:solidFill>
              <a:prstDash val="lgDash"/>
            </a:ln>
          </c:spPr>
          <c:marker>
            <c:symbol val="none"/>
          </c:marker>
          <c:cat>
            <c:strRef>
              <c:f>监控!$C$5:$N$5</c:f>
              <c:strCache>
                <c:ptCount val="12"/>
                <c:pt idx="0">
                  <c:v>21/6/15</c:v>
                </c:pt>
                <c:pt idx="1">
                  <c:v>2021/713</c:v>
                </c:pt>
                <c:pt idx="2">
                  <c:v>21/8/20</c:v>
                </c:pt>
                <c:pt idx="3">
                  <c:v>21/9/13</c:v>
                </c:pt>
                <c:pt idx="4">
                  <c:v>21/10/17</c:v>
                </c:pt>
                <c:pt idx="5">
                  <c:v>21/11/25</c:v>
                </c:pt>
                <c:pt idx="6">
                  <c:v>21/12/1</c:v>
                </c:pt>
                <c:pt idx="7">
                  <c:v>22/1/9</c:v>
                </c:pt>
                <c:pt idx="8">
                  <c:v>22/2/26</c:v>
                </c:pt>
                <c:pt idx="9">
                  <c:v>21/3/21</c:v>
                </c:pt>
                <c:pt idx="10">
                  <c:v>22/4/26</c:v>
                </c:pt>
                <c:pt idx="11">
                  <c:v>22/5/18</c:v>
                </c:pt>
              </c:strCache>
            </c:strRef>
          </c:cat>
          <c:val>
            <c:numRef>
              <c:f>监控!$C$21:$N$21</c:f>
              <c:numCache>
                <c:formatCode>0.000;[Red]0.000</c:formatCode>
                <c:ptCount val="12"/>
                <c:pt idx="0">
                  <c:v>25.359860000000012</c:v>
                </c:pt>
                <c:pt idx="1">
                  <c:v>25.359860000000012</c:v>
                </c:pt>
                <c:pt idx="2">
                  <c:v>25.359860000000012</c:v>
                </c:pt>
                <c:pt idx="3">
                  <c:v>25.359860000000012</c:v>
                </c:pt>
                <c:pt idx="4">
                  <c:v>25.359860000000012</c:v>
                </c:pt>
                <c:pt idx="5">
                  <c:v>25.359860000000012</c:v>
                </c:pt>
                <c:pt idx="6">
                  <c:v>25.359860000000012</c:v>
                </c:pt>
                <c:pt idx="7">
                  <c:v>25.359860000000012</c:v>
                </c:pt>
                <c:pt idx="8">
                  <c:v>25.359860000000012</c:v>
                </c:pt>
                <c:pt idx="9">
                  <c:v>25.359860000000012</c:v>
                </c:pt>
                <c:pt idx="10">
                  <c:v>25.359860000000012</c:v>
                </c:pt>
                <c:pt idx="11">
                  <c:v>25.359860000000012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3D-480A-A686-E0C54A7B2F4B}"/>
            </c:ext>
          </c:extLst>
        </c:ser>
        <c:ser>
          <c:idx val="3"/>
          <c:order val="3"/>
          <c:tx>
            <c:strRef>
              <c:f>监控!$A$11</c:f>
              <c:strCache>
                <c:ptCount val="1"/>
                <c:pt idx="0">
                  <c:v>平均值(X)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监控!$C$11:$N$11</c:f>
              <c:numCache>
                <c:formatCode>0.0000_);[Red]\(0.0000\)</c:formatCode>
                <c:ptCount val="12"/>
                <c:pt idx="0">
                  <c:v>25.362599999999997</c:v>
                </c:pt>
                <c:pt idx="1">
                  <c:v>25.360199999999999</c:v>
                </c:pt>
                <c:pt idx="2">
                  <c:v>25.3628</c:v>
                </c:pt>
                <c:pt idx="3">
                  <c:v>25.361399999999996</c:v>
                </c:pt>
                <c:pt idx="4">
                  <c:v>25.3628</c:v>
                </c:pt>
                <c:pt idx="5">
                  <c:v>25.360199999999999</c:v>
                </c:pt>
                <c:pt idx="6">
                  <c:v>25.363</c:v>
                </c:pt>
                <c:pt idx="7">
                  <c:v>25.360999999999997</c:v>
                </c:pt>
                <c:pt idx="8">
                  <c:v>25.362400000000001</c:v>
                </c:pt>
                <c:pt idx="9">
                  <c:v>25.360400000000002</c:v>
                </c:pt>
                <c:pt idx="10">
                  <c:v>25.3626</c:v>
                </c:pt>
                <c:pt idx="11">
                  <c:v>25.362000000000002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3D-480A-A686-E0C54A7B2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940576"/>
        <c:axId val="1"/>
      </c:lineChart>
      <c:catAx>
        <c:axId val="1745940576"/>
        <c:scaling>
          <c:orientation val="minMax"/>
        </c:scaling>
        <c:delete val="0"/>
        <c:axPos val="b"/>
        <c:numFmt formatCode="yy/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numFmt formatCode="0.000_);[Red]\(0.000\)" sourceLinked="1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745940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/>
              <a:t>极差图</a:t>
            </a:r>
          </a:p>
        </c:rich>
      </c:tx>
      <c:layout>
        <c:manualLayout>
          <c:xMode val="edge"/>
          <c:yMode val="edge"/>
          <c:x val="0.48651072532472067"/>
          <c:y val="3.0395003397261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738105563673521E-2"/>
          <c:y val="0.15501588776308309"/>
          <c:w val="0.91906141920070072"/>
          <c:h val="0.72644700343876201"/>
        </c:manualLayout>
      </c:layout>
      <c:lineChart>
        <c:grouping val="standard"/>
        <c:varyColors val="0"/>
        <c:ser>
          <c:idx val="0"/>
          <c:order val="0"/>
          <c:tx>
            <c:strRef>
              <c:f>监控!$A$22</c:f>
              <c:strCache>
                <c:ptCount val="1"/>
                <c:pt idx="0">
                  <c:v>R均值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cat>
            <c:strRef>
              <c:f>监控!$C$5:$N$5</c:f>
              <c:strCache>
                <c:ptCount val="12"/>
                <c:pt idx="0">
                  <c:v>21/6/15</c:v>
                </c:pt>
                <c:pt idx="1">
                  <c:v>2021/713</c:v>
                </c:pt>
                <c:pt idx="2">
                  <c:v>21/8/20</c:v>
                </c:pt>
                <c:pt idx="3">
                  <c:v>21/9/13</c:v>
                </c:pt>
                <c:pt idx="4">
                  <c:v>21/10/17</c:v>
                </c:pt>
                <c:pt idx="5">
                  <c:v>21/11/25</c:v>
                </c:pt>
                <c:pt idx="6">
                  <c:v>21/12/1</c:v>
                </c:pt>
                <c:pt idx="7">
                  <c:v>22/1/9</c:v>
                </c:pt>
                <c:pt idx="8">
                  <c:v>22/2/26</c:v>
                </c:pt>
                <c:pt idx="9">
                  <c:v>21/3/21</c:v>
                </c:pt>
                <c:pt idx="10">
                  <c:v>22/4/26</c:v>
                </c:pt>
                <c:pt idx="11">
                  <c:v>22/5/18</c:v>
                </c:pt>
              </c:strCache>
            </c:strRef>
          </c:cat>
          <c:val>
            <c:numRef>
              <c:f>监控!$C$22:$N$22</c:f>
              <c:numCache>
                <c:formatCode>0.000_);[Red]\(0.000\)</c:formatCode>
                <c:ptCount val="12"/>
                <c:pt idx="0" formatCode="0.000;[Red]0.000">
                  <c:v>3.3333333333329662E-3</c:v>
                </c:pt>
                <c:pt idx="1">
                  <c:v>3.3333333333329662E-3</c:v>
                </c:pt>
                <c:pt idx="2">
                  <c:v>3.3333333333329662E-3</c:v>
                </c:pt>
                <c:pt idx="3">
                  <c:v>3.3333333333329662E-3</c:v>
                </c:pt>
                <c:pt idx="4">
                  <c:v>3.3333333333329662E-3</c:v>
                </c:pt>
                <c:pt idx="5">
                  <c:v>3.3333333333329662E-3</c:v>
                </c:pt>
                <c:pt idx="6">
                  <c:v>3.3333333333329662E-3</c:v>
                </c:pt>
                <c:pt idx="7">
                  <c:v>3.3333333333329662E-3</c:v>
                </c:pt>
                <c:pt idx="8">
                  <c:v>3.3333333333329662E-3</c:v>
                </c:pt>
                <c:pt idx="9">
                  <c:v>3.3333333333329662E-3</c:v>
                </c:pt>
                <c:pt idx="10">
                  <c:v>3.3333333333329662E-3</c:v>
                </c:pt>
                <c:pt idx="11">
                  <c:v>3.3333333333329662E-3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B-4F77-A258-0C40507FF372}"/>
            </c:ext>
          </c:extLst>
        </c:ser>
        <c:ser>
          <c:idx val="1"/>
          <c:order val="1"/>
          <c:tx>
            <c:strRef>
              <c:f>监控!$A$23</c:f>
              <c:strCache>
                <c:ptCount val="1"/>
                <c:pt idx="0">
                  <c:v>UCLr</c:v>
                </c:pt>
              </c:strCache>
            </c:strRef>
          </c:tx>
          <c:spPr>
            <a:ln w="25400" cap="rnd" cmpd="sng" algn="ctr">
              <a:solidFill>
                <a:srgbClr val="F20884">
                  <a:alpha val="100000"/>
                </a:srgbClr>
              </a:solidFill>
              <a:prstDash val="lgDash"/>
              <a:round/>
            </a:ln>
          </c:spPr>
          <c:marker>
            <c:symbol val="none"/>
          </c:marker>
          <c:cat>
            <c:strRef>
              <c:f>监控!$C$5:$N$5</c:f>
              <c:strCache>
                <c:ptCount val="12"/>
                <c:pt idx="0">
                  <c:v>21/6/15</c:v>
                </c:pt>
                <c:pt idx="1">
                  <c:v>2021/713</c:v>
                </c:pt>
                <c:pt idx="2">
                  <c:v>21/8/20</c:v>
                </c:pt>
                <c:pt idx="3">
                  <c:v>21/9/13</c:v>
                </c:pt>
                <c:pt idx="4">
                  <c:v>21/10/17</c:v>
                </c:pt>
                <c:pt idx="5">
                  <c:v>21/11/25</c:v>
                </c:pt>
                <c:pt idx="6">
                  <c:v>21/12/1</c:v>
                </c:pt>
                <c:pt idx="7">
                  <c:v>22/1/9</c:v>
                </c:pt>
                <c:pt idx="8">
                  <c:v>22/2/26</c:v>
                </c:pt>
                <c:pt idx="9">
                  <c:v>21/3/21</c:v>
                </c:pt>
                <c:pt idx="10">
                  <c:v>22/4/26</c:v>
                </c:pt>
                <c:pt idx="11">
                  <c:v>22/5/18</c:v>
                </c:pt>
              </c:strCache>
            </c:strRef>
          </c:cat>
          <c:val>
            <c:numRef>
              <c:f>监控!$C$23:$N$23</c:f>
              <c:numCache>
                <c:formatCode>0.000_);[Red]\(0.000\)</c:formatCode>
                <c:ptCount val="12"/>
                <c:pt idx="0" formatCode="0.000;[Red]0.000">
                  <c:v>7.0466666666658901E-3</c:v>
                </c:pt>
                <c:pt idx="1">
                  <c:v>7.0466666666658901E-3</c:v>
                </c:pt>
                <c:pt idx="2">
                  <c:v>7.0466666666658901E-3</c:v>
                </c:pt>
                <c:pt idx="3">
                  <c:v>7.0466666666658901E-3</c:v>
                </c:pt>
                <c:pt idx="4">
                  <c:v>7.0466666666658901E-3</c:v>
                </c:pt>
                <c:pt idx="5">
                  <c:v>7.0466666666658901E-3</c:v>
                </c:pt>
                <c:pt idx="6">
                  <c:v>7.0466666666658901E-3</c:v>
                </c:pt>
                <c:pt idx="7">
                  <c:v>7.0466666666658901E-3</c:v>
                </c:pt>
                <c:pt idx="8">
                  <c:v>7.0466666666658901E-3</c:v>
                </c:pt>
                <c:pt idx="9">
                  <c:v>7.0466666666658901E-3</c:v>
                </c:pt>
                <c:pt idx="10">
                  <c:v>7.0466666666658901E-3</c:v>
                </c:pt>
                <c:pt idx="11">
                  <c:v>7.0466666666658901E-3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B-4F77-A258-0C40507FF372}"/>
            </c:ext>
          </c:extLst>
        </c:ser>
        <c:ser>
          <c:idx val="2"/>
          <c:order val="2"/>
          <c:tx>
            <c:strRef>
              <c:f>监控!$A$24</c:f>
              <c:strCache>
                <c:ptCount val="1"/>
                <c:pt idx="0">
                  <c:v>LCLr</c:v>
                </c:pt>
              </c:strCache>
            </c:strRef>
          </c:tx>
          <c:spPr>
            <a:ln w="25400" cap="rnd" cmpd="sng" algn="ctr">
              <a:solidFill>
                <a:srgbClr val="0000D4">
                  <a:alpha val="100000"/>
                </a:srgbClr>
              </a:solidFill>
              <a:prstDash val="lgDash"/>
              <a:round/>
            </a:ln>
          </c:spPr>
          <c:marker>
            <c:symbol val="none"/>
          </c:marker>
          <c:cat>
            <c:strRef>
              <c:f>监控!$C$5:$N$5</c:f>
              <c:strCache>
                <c:ptCount val="12"/>
                <c:pt idx="0">
                  <c:v>21/6/15</c:v>
                </c:pt>
                <c:pt idx="1">
                  <c:v>2021/713</c:v>
                </c:pt>
                <c:pt idx="2">
                  <c:v>21/8/20</c:v>
                </c:pt>
                <c:pt idx="3">
                  <c:v>21/9/13</c:v>
                </c:pt>
                <c:pt idx="4">
                  <c:v>21/10/17</c:v>
                </c:pt>
                <c:pt idx="5">
                  <c:v>21/11/25</c:v>
                </c:pt>
                <c:pt idx="6">
                  <c:v>21/12/1</c:v>
                </c:pt>
                <c:pt idx="7">
                  <c:v>22/1/9</c:v>
                </c:pt>
                <c:pt idx="8">
                  <c:v>22/2/26</c:v>
                </c:pt>
                <c:pt idx="9">
                  <c:v>21/3/21</c:v>
                </c:pt>
                <c:pt idx="10">
                  <c:v>22/4/26</c:v>
                </c:pt>
                <c:pt idx="11">
                  <c:v>22/5/18</c:v>
                </c:pt>
              </c:strCache>
            </c:strRef>
          </c:cat>
          <c:val>
            <c:numRef>
              <c:f>监控!$C$24:$N$24</c:f>
              <c:numCache>
                <c:formatCode>0.000_);[Red]\(0.000\)</c:formatCode>
                <c:ptCount val="12"/>
                <c:pt idx="0" formatCode="0.000;[Red]0.0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5B-4F77-A258-0C40507FF372}"/>
            </c:ext>
          </c:extLst>
        </c:ser>
        <c:ser>
          <c:idx val="3"/>
          <c:order val="3"/>
          <c:tx>
            <c:strRef>
              <c:f>监控!$A$12</c:f>
              <c:strCache>
                <c:ptCount val="1"/>
                <c:pt idx="0">
                  <c:v>极差（R)</c:v>
                </c:pt>
              </c:strCache>
            </c:strRef>
          </c:tx>
          <c:spPr>
            <a:ln w="25400" cap="rnd" cmpd="sng" algn="ctr">
              <a:solidFill>
                <a:srgbClr val="3333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val>
            <c:numRef>
              <c:f>监控!$C$12:$N$12</c:f>
              <c:numCache>
                <c:formatCode>0.000_);[Red]\(0.000\)</c:formatCode>
                <c:ptCount val="12"/>
                <c:pt idx="0">
                  <c:v>2.0000000000024443E-3</c:v>
                </c:pt>
                <c:pt idx="1">
                  <c:v>2.999999999996561E-3</c:v>
                </c:pt>
                <c:pt idx="2">
                  <c:v>4.0000000000013358E-3</c:v>
                </c:pt>
                <c:pt idx="3">
                  <c:v>3.0000000000001137E-3</c:v>
                </c:pt>
                <c:pt idx="4">
                  <c:v>4.9999999999990052E-3</c:v>
                </c:pt>
                <c:pt idx="5">
                  <c:v>1.9999999999988916E-3</c:v>
                </c:pt>
                <c:pt idx="6">
                  <c:v>4.9999999999990052E-3</c:v>
                </c:pt>
                <c:pt idx="7">
                  <c:v>1.9999999999988916E-3</c:v>
                </c:pt>
                <c:pt idx="8">
                  <c:v>4.0000000000013358E-3</c:v>
                </c:pt>
                <c:pt idx="9">
                  <c:v>2.999999999996561E-3</c:v>
                </c:pt>
                <c:pt idx="10">
                  <c:v>3.0000000000001137E-3</c:v>
                </c:pt>
                <c:pt idx="11">
                  <c:v>4.0000000000013358E-3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5B-4F77-A258-0C40507FF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329408"/>
        <c:axId val="1"/>
      </c:lineChart>
      <c:catAx>
        <c:axId val="1734329408"/>
        <c:scaling>
          <c:orientation val="minMax"/>
        </c:scaling>
        <c:delete val="0"/>
        <c:axPos val="b"/>
        <c:numFmt formatCode="m/d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numFmt formatCode="0.000;[Red]0.000" sourceLinked="1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734329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85725</xdr:rowOff>
    </xdr:from>
    <xdr:to>
      <xdr:col>13</xdr:col>
      <xdr:colOff>514350</xdr:colOff>
      <xdr:row>26</xdr:row>
      <xdr:rowOff>190500</xdr:rowOff>
    </xdr:to>
    <xdr:graphicFrame macro="">
      <xdr:nvGraphicFramePr>
        <xdr:cNvPr id="148545" name="Chart 5">
          <a:extLst>
            <a:ext uri="{FF2B5EF4-FFF2-40B4-BE49-F238E27FC236}">
              <a16:creationId xmlns:a16="http://schemas.microsoft.com/office/drawing/2014/main" id="{3423EBA0-0CA9-4537-B47D-A5DDB1D04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13</xdr:row>
      <xdr:rowOff>38100</xdr:rowOff>
    </xdr:from>
    <xdr:to>
      <xdr:col>1</xdr:col>
      <xdr:colOff>266700</xdr:colOff>
      <xdr:row>13</xdr:row>
      <xdr:rowOff>38100</xdr:rowOff>
    </xdr:to>
    <xdr:sp macro="" textlink="">
      <xdr:nvSpPr>
        <xdr:cNvPr id="148546" name="Line 7">
          <a:extLst>
            <a:ext uri="{FF2B5EF4-FFF2-40B4-BE49-F238E27FC236}">
              <a16:creationId xmlns:a16="http://schemas.microsoft.com/office/drawing/2014/main" id="{3AD4D605-1B0D-4B76-A831-96D3FF6FD6CC}"/>
            </a:ext>
          </a:extLst>
        </xdr:cNvPr>
        <xdr:cNvSpPr>
          <a:spLocks noChangeShapeType="1"/>
        </xdr:cNvSpPr>
      </xdr:nvSpPr>
      <xdr:spPr bwMode="auto">
        <a:xfrm>
          <a:off x="504825" y="28289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14</xdr:row>
      <xdr:rowOff>47625</xdr:rowOff>
    </xdr:from>
    <xdr:to>
      <xdr:col>1</xdr:col>
      <xdr:colOff>257175</xdr:colOff>
      <xdr:row>14</xdr:row>
      <xdr:rowOff>47625</xdr:rowOff>
    </xdr:to>
    <xdr:sp macro="" textlink="">
      <xdr:nvSpPr>
        <xdr:cNvPr id="148547" name="Line 8">
          <a:extLst>
            <a:ext uri="{FF2B5EF4-FFF2-40B4-BE49-F238E27FC236}">
              <a16:creationId xmlns:a16="http://schemas.microsoft.com/office/drawing/2014/main" id="{4B139BA7-B2B3-453E-9A1E-E58A671E4D75}"/>
            </a:ext>
          </a:extLst>
        </xdr:cNvPr>
        <xdr:cNvSpPr>
          <a:spLocks noChangeShapeType="1"/>
        </xdr:cNvSpPr>
      </xdr:nvSpPr>
      <xdr:spPr bwMode="auto">
        <a:xfrm>
          <a:off x="495300" y="30384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190500</xdr:colOff>
      <xdr:row>13</xdr:row>
      <xdr:rowOff>9525</xdr:rowOff>
    </xdr:from>
    <xdr:to>
      <xdr:col>1</xdr:col>
      <xdr:colOff>266700</xdr:colOff>
      <xdr:row>13</xdr:row>
      <xdr:rowOff>9525</xdr:rowOff>
    </xdr:to>
    <xdr:sp macro="" textlink="">
      <xdr:nvSpPr>
        <xdr:cNvPr id="148548" name="Line 9">
          <a:extLst>
            <a:ext uri="{FF2B5EF4-FFF2-40B4-BE49-F238E27FC236}">
              <a16:creationId xmlns:a16="http://schemas.microsoft.com/office/drawing/2014/main" id="{6B321EDE-C321-4BBA-973D-E58F80053571}"/>
            </a:ext>
          </a:extLst>
        </xdr:cNvPr>
        <xdr:cNvSpPr>
          <a:spLocks noChangeShapeType="1"/>
        </xdr:cNvSpPr>
      </xdr:nvSpPr>
      <xdr:spPr bwMode="auto">
        <a:xfrm>
          <a:off x="504825" y="28003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14</xdr:row>
      <xdr:rowOff>38100</xdr:rowOff>
    </xdr:from>
    <xdr:to>
      <xdr:col>5</xdr:col>
      <xdr:colOff>104775</xdr:colOff>
      <xdr:row>14</xdr:row>
      <xdr:rowOff>38100</xdr:rowOff>
    </xdr:to>
    <xdr:sp macro="" textlink="">
      <xdr:nvSpPr>
        <xdr:cNvPr id="148549" name="Line 10">
          <a:extLst>
            <a:ext uri="{FF2B5EF4-FFF2-40B4-BE49-F238E27FC236}">
              <a16:creationId xmlns:a16="http://schemas.microsoft.com/office/drawing/2014/main" id="{7A4C0302-76F6-4321-912C-CD603A8F3C3B}"/>
            </a:ext>
          </a:extLst>
        </xdr:cNvPr>
        <xdr:cNvSpPr>
          <a:spLocks noChangeShapeType="1"/>
        </xdr:cNvSpPr>
      </xdr:nvSpPr>
      <xdr:spPr bwMode="auto">
        <a:xfrm>
          <a:off x="2628900" y="30289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14</xdr:row>
      <xdr:rowOff>38100</xdr:rowOff>
    </xdr:from>
    <xdr:to>
      <xdr:col>5</xdr:col>
      <xdr:colOff>333375</xdr:colOff>
      <xdr:row>14</xdr:row>
      <xdr:rowOff>38100</xdr:rowOff>
    </xdr:to>
    <xdr:sp macro="" textlink="">
      <xdr:nvSpPr>
        <xdr:cNvPr id="148550" name="Line 11">
          <a:extLst>
            <a:ext uri="{FF2B5EF4-FFF2-40B4-BE49-F238E27FC236}">
              <a16:creationId xmlns:a16="http://schemas.microsoft.com/office/drawing/2014/main" id="{D44C079F-488C-4B4E-9A61-BF98E2D18A8B}"/>
            </a:ext>
          </a:extLst>
        </xdr:cNvPr>
        <xdr:cNvSpPr>
          <a:spLocks noChangeShapeType="1"/>
        </xdr:cNvSpPr>
      </xdr:nvSpPr>
      <xdr:spPr bwMode="auto">
        <a:xfrm>
          <a:off x="2867025" y="30289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15</xdr:row>
      <xdr:rowOff>38100</xdr:rowOff>
    </xdr:from>
    <xdr:to>
      <xdr:col>5</xdr:col>
      <xdr:colOff>238125</xdr:colOff>
      <xdr:row>15</xdr:row>
      <xdr:rowOff>38100</xdr:rowOff>
    </xdr:to>
    <xdr:sp macro="" textlink="">
      <xdr:nvSpPr>
        <xdr:cNvPr id="148551" name="Line 12">
          <a:extLst>
            <a:ext uri="{FF2B5EF4-FFF2-40B4-BE49-F238E27FC236}">
              <a16:creationId xmlns:a16="http://schemas.microsoft.com/office/drawing/2014/main" id="{F456983A-8FFA-4054-A045-9CE86ABA545A}"/>
            </a:ext>
          </a:extLst>
        </xdr:cNvPr>
        <xdr:cNvSpPr>
          <a:spLocks noChangeShapeType="1"/>
        </xdr:cNvSpPr>
      </xdr:nvSpPr>
      <xdr:spPr bwMode="auto">
        <a:xfrm>
          <a:off x="2790825" y="3228975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16</xdr:row>
      <xdr:rowOff>38100</xdr:rowOff>
    </xdr:from>
    <xdr:to>
      <xdr:col>5</xdr:col>
      <xdr:colOff>257175</xdr:colOff>
      <xdr:row>16</xdr:row>
      <xdr:rowOff>38100</xdr:rowOff>
    </xdr:to>
    <xdr:sp macro="" textlink="">
      <xdr:nvSpPr>
        <xdr:cNvPr id="148552" name="Line 13">
          <a:extLst>
            <a:ext uri="{FF2B5EF4-FFF2-40B4-BE49-F238E27FC236}">
              <a16:creationId xmlns:a16="http://schemas.microsoft.com/office/drawing/2014/main" id="{B2C7CDF9-B431-41C9-B5B9-B77470B747AF}"/>
            </a:ext>
          </a:extLst>
        </xdr:cNvPr>
        <xdr:cNvSpPr>
          <a:spLocks noChangeShapeType="1"/>
        </xdr:cNvSpPr>
      </xdr:nvSpPr>
      <xdr:spPr bwMode="auto">
        <a:xfrm>
          <a:off x="2790825" y="34290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14</xdr:row>
      <xdr:rowOff>9525</xdr:rowOff>
    </xdr:from>
    <xdr:to>
      <xdr:col>5</xdr:col>
      <xdr:colOff>104775</xdr:colOff>
      <xdr:row>14</xdr:row>
      <xdr:rowOff>9525</xdr:rowOff>
    </xdr:to>
    <xdr:sp macro="" textlink="">
      <xdr:nvSpPr>
        <xdr:cNvPr id="148553" name="Line 14">
          <a:extLst>
            <a:ext uri="{FF2B5EF4-FFF2-40B4-BE49-F238E27FC236}">
              <a16:creationId xmlns:a16="http://schemas.microsoft.com/office/drawing/2014/main" id="{DAFD97D9-7EFE-4E41-8147-E5547EEB6F2B}"/>
            </a:ext>
          </a:extLst>
        </xdr:cNvPr>
        <xdr:cNvSpPr>
          <a:spLocks noChangeShapeType="1"/>
        </xdr:cNvSpPr>
      </xdr:nvSpPr>
      <xdr:spPr bwMode="auto">
        <a:xfrm>
          <a:off x="2628900" y="300037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13</xdr:row>
      <xdr:rowOff>38100</xdr:rowOff>
    </xdr:from>
    <xdr:to>
      <xdr:col>5</xdr:col>
      <xdr:colOff>104775</xdr:colOff>
      <xdr:row>13</xdr:row>
      <xdr:rowOff>38100</xdr:rowOff>
    </xdr:to>
    <xdr:sp macro="" textlink="">
      <xdr:nvSpPr>
        <xdr:cNvPr id="148554" name="Line 15">
          <a:extLst>
            <a:ext uri="{FF2B5EF4-FFF2-40B4-BE49-F238E27FC236}">
              <a16:creationId xmlns:a16="http://schemas.microsoft.com/office/drawing/2014/main" id="{DD8C7AAB-66AD-4C98-BE2C-35465F4747E9}"/>
            </a:ext>
          </a:extLst>
        </xdr:cNvPr>
        <xdr:cNvSpPr>
          <a:spLocks noChangeShapeType="1"/>
        </xdr:cNvSpPr>
      </xdr:nvSpPr>
      <xdr:spPr bwMode="auto">
        <a:xfrm>
          <a:off x="2628900" y="2828925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13</xdr:row>
      <xdr:rowOff>9525</xdr:rowOff>
    </xdr:from>
    <xdr:to>
      <xdr:col>5</xdr:col>
      <xdr:colOff>104775</xdr:colOff>
      <xdr:row>13</xdr:row>
      <xdr:rowOff>9525</xdr:rowOff>
    </xdr:to>
    <xdr:sp macro="" textlink="">
      <xdr:nvSpPr>
        <xdr:cNvPr id="148555" name="Line 16">
          <a:extLst>
            <a:ext uri="{FF2B5EF4-FFF2-40B4-BE49-F238E27FC236}">
              <a16:creationId xmlns:a16="http://schemas.microsoft.com/office/drawing/2014/main" id="{3C5F2D62-462F-463E-983F-EB37DE2CC034}"/>
            </a:ext>
          </a:extLst>
        </xdr:cNvPr>
        <xdr:cNvSpPr>
          <a:spLocks noChangeShapeType="1"/>
        </xdr:cNvSpPr>
      </xdr:nvSpPr>
      <xdr:spPr bwMode="auto">
        <a:xfrm>
          <a:off x="2628900" y="280035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13</xdr:row>
      <xdr:rowOff>38100</xdr:rowOff>
    </xdr:from>
    <xdr:to>
      <xdr:col>5</xdr:col>
      <xdr:colOff>333375</xdr:colOff>
      <xdr:row>13</xdr:row>
      <xdr:rowOff>38100</xdr:rowOff>
    </xdr:to>
    <xdr:sp macro="" textlink="">
      <xdr:nvSpPr>
        <xdr:cNvPr id="148556" name="Line 17">
          <a:extLst>
            <a:ext uri="{FF2B5EF4-FFF2-40B4-BE49-F238E27FC236}">
              <a16:creationId xmlns:a16="http://schemas.microsoft.com/office/drawing/2014/main" id="{01CEF82B-AE73-460B-A2FA-7C7D3030454B}"/>
            </a:ext>
          </a:extLst>
        </xdr:cNvPr>
        <xdr:cNvSpPr>
          <a:spLocks noChangeShapeType="1"/>
        </xdr:cNvSpPr>
      </xdr:nvSpPr>
      <xdr:spPr bwMode="auto">
        <a:xfrm>
          <a:off x="2867025" y="28289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26</xdr:row>
      <xdr:rowOff>180975</xdr:rowOff>
    </xdr:from>
    <xdr:to>
      <xdr:col>13</xdr:col>
      <xdr:colOff>514350</xdr:colOff>
      <xdr:row>36</xdr:row>
      <xdr:rowOff>142875</xdr:rowOff>
    </xdr:to>
    <xdr:graphicFrame macro="">
      <xdr:nvGraphicFramePr>
        <xdr:cNvPr id="148557" name="Chart 19">
          <a:extLst>
            <a:ext uri="{FF2B5EF4-FFF2-40B4-BE49-F238E27FC236}">
              <a16:creationId xmlns:a16="http://schemas.microsoft.com/office/drawing/2014/main" id="{7AD07D56-AD48-4047-81DD-7F0FA29B1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142875</xdr:colOff>
      <xdr:row>10</xdr:row>
      <xdr:rowOff>38100</xdr:rowOff>
    </xdr:from>
    <xdr:to>
      <xdr:col>1</xdr:col>
      <xdr:colOff>209550</xdr:colOff>
      <xdr:row>10</xdr:row>
      <xdr:rowOff>38100</xdr:rowOff>
    </xdr:to>
    <xdr:sp macro="" textlink="">
      <xdr:nvSpPr>
        <xdr:cNvPr id="148558" name="Line 20">
          <a:extLst>
            <a:ext uri="{FF2B5EF4-FFF2-40B4-BE49-F238E27FC236}">
              <a16:creationId xmlns:a16="http://schemas.microsoft.com/office/drawing/2014/main" id="{F9F77AC6-DC93-4673-A58D-C79881361FB5}"/>
            </a:ext>
          </a:extLst>
        </xdr:cNvPr>
        <xdr:cNvSpPr>
          <a:spLocks noChangeShapeType="1"/>
        </xdr:cNvSpPr>
      </xdr:nvSpPr>
      <xdr:spPr bwMode="auto">
        <a:xfrm>
          <a:off x="457200" y="2324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tabSelected="1" zoomScaleNormal="100" workbookViewId="0">
      <selection activeCell="E44" sqref="E44"/>
    </sheetView>
  </sheetViews>
  <sheetFormatPr defaultColWidth="11" defaultRowHeight="14.25"/>
  <cols>
    <col min="1" max="1" width="4.125" style="1" customWidth="1"/>
    <col min="2" max="2" width="5.625" style="1" customWidth="1"/>
    <col min="3" max="3" width="7" style="1" customWidth="1"/>
    <col min="4" max="4" width="8" style="1" customWidth="1"/>
    <col min="5" max="5" width="9.375" style="1" customWidth="1"/>
    <col min="6" max="6" width="8.375" style="1" customWidth="1"/>
    <col min="7" max="9" width="7" style="1" customWidth="1"/>
    <col min="10" max="10" width="8" style="1" customWidth="1"/>
    <col min="11" max="12" width="7.875" style="1" customWidth="1"/>
    <col min="13" max="13" width="7.5" style="1" customWidth="1"/>
    <col min="14" max="14" width="7.875" style="1" customWidth="1"/>
    <col min="15" max="16" width="0.5" style="1" customWidth="1"/>
    <col min="17" max="16384" width="11" style="1"/>
  </cols>
  <sheetData>
    <row r="1" spans="1:14" ht="28.5" customHeight="1">
      <c r="A1" s="53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7.95" customHeight="1">
      <c r="A2" s="44" t="s">
        <v>0</v>
      </c>
      <c r="B2" s="44"/>
      <c r="C2" s="50" t="s">
        <v>37</v>
      </c>
      <c r="D2" s="55"/>
      <c r="E2" s="56"/>
      <c r="F2" s="27" t="s">
        <v>44</v>
      </c>
      <c r="G2" s="40" t="s">
        <v>45</v>
      </c>
      <c r="H2" s="41"/>
      <c r="I2" s="41"/>
      <c r="J2" s="42"/>
      <c r="K2" s="43" t="s">
        <v>38</v>
      </c>
      <c r="L2" s="43"/>
      <c r="M2" s="57" t="s">
        <v>33</v>
      </c>
      <c r="N2" s="57"/>
    </row>
    <row r="3" spans="1:14" ht="24" customHeight="1">
      <c r="A3" s="39" t="s">
        <v>1</v>
      </c>
      <c r="B3" s="39"/>
      <c r="C3" s="40" t="s">
        <v>39</v>
      </c>
      <c r="D3" s="41"/>
      <c r="E3" s="42"/>
      <c r="F3" s="43" t="s">
        <v>46</v>
      </c>
      <c r="G3" s="43"/>
      <c r="H3" s="50" t="s">
        <v>47</v>
      </c>
      <c r="I3" s="41"/>
      <c r="J3" s="42"/>
      <c r="K3" s="43" t="s">
        <v>40</v>
      </c>
      <c r="L3" s="43"/>
      <c r="M3" s="51" t="s">
        <v>32</v>
      </c>
      <c r="N3" s="52"/>
    </row>
    <row r="4" spans="1:14" ht="27.95" customHeight="1">
      <c r="A4" s="44" t="s">
        <v>2</v>
      </c>
      <c r="B4" s="44"/>
      <c r="C4" s="45" t="s">
        <v>41</v>
      </c>
      <c r="D4" s="46"/>
      <c r="E4" s="47"/>
      <c r="F4" s="48" t="s">
        <v>42</v>
      </c>
      <c r="G4" s="49"/>
      <c r="H4" s="40" t="s">
        <v>43</v>
      </c>
      <c r="I4" s="41"/>
      <c r="J4" s="41"/>
      <c r="K4" s="41"/>
      <c r="L4" s="41"/>
      <c r="M4" s="41"/>
      <c r="N4" s="42"/>
    </row>
    <row r="5" spans="1:14" ht="20.100000000000001" customHeight="1">
      <c r="A5" s="44" t="s">
        <v>3</v>
      </c>
      <c r="B5" s="44"/>
      <c r="C5" s="2">
        <v>44362</v>
      </c>
      <c r="D5" s="2" t="s">
        <v>34</v>
      </c>
      <c r="E5" s="2">
        <v>44428</v>
      </c>
      <c r="F5" s="2">
        <v>44452</v>
      </c>
      <c r="G5" s="2">
        <v>44486</v>
      </c>
      <c r="H5" s="2">
        <v>44525</v>
      </c>
      <c r="I5" s="2">
        <v>44531</v>
      </c>
      <c r="J5" s="2">
        <v>44570</v>
      </c>
      <c r="K5" s="2">
        <v>44618</v>
      </c>
      <c r="L5" s="2">
        <v>44276</v>
      </c>
      <c r="M5" s="2">
        <v>44677</v>
      </c>
      <c r="N5" s="2">
        <v>44699</v>
      </c>
    </row>
    <row r="6" spans="1:14" ht="15.75" customHeight="1">
      <c r="A6" s="38" t="s">
        <v>4</v>
      </c>
      <c r="B6" s="3">
        <v>1</v>
      </c>
      <c r="C6" s="26">
        <v>25.361999999999998</v>
      </c>
      <c r="D6" s="26">
        <v>25.359000000000002</v>
      </c>
      <c r="E6" s="26">
        <v>25.364000000000001</v>
      </c>
      <c r="F6" s="26">
        <v>25.361999999999998</v>
      </c>
      <c r="G6" s="26">
        <v>25.361000000000001</v>
      </c>
      <c r="H6" s="26">
        <v>25.359000000000002</v>
      </c>
      <c r="I6" s="26">
        <v>25.364999999999998</v>
      </c>
      <c r="J6" s="26">
        <v>25.361999999999998</v>
      </c>
      <c r="K6" s="26">
        <v>25.364000000000001</v>
      </c>
      <c r="L6" s="26">
        <v>25.359000000000002</v>
      </c>
      <c r="M6" s="26">
        <v>25.361999999999998</v>
      </c>
      <c r="N6" s="26">
        <v>25.36</v>
      </c>
    </row>
    <row r="7" spans="1:14" ht="15.75" customHeight="1">
      <c r="A7" s="38"/>
      <c r="B7" s="3">
        <v>2</v>
      </c>
      <c r="C7" s="26">
        <v>25.364000000000001</v>
      </c>
      <c r="D7" s="26">
        <v>25.36</v>
      </c>
      <c r="E7" s="26">
        <v>25.36</v>
      </c>
      <c r="F7" s="26">
        <v>25.363</v>
      </c>
      <c r="G7" s="26">
        <v>25.36</v>
      </c>
      <c r="H7" s="26">
        <v>25.361000000000001</v>
      </c>
      <c r="I7" s="26">
        <v>25.364000000000001</v>
      </c>
      <c r="J7" s="26">
        <v>25.36</v>
      </c>
      <c r="K7" s="26">
        <v>25.361999999999998</v>
      </c>
      <c r="L7" s="26">
        <v>25.36</v>
      </c>
      <c r="M7" s="26">
        <v>25.361000000000001</v>
      </c>
      <c r="N7" s="26">
        <v>25.363</v>
      </c>
    </row>
    <row r="8" spans="1:14" ht="15.75" customHeight="1">
      <c r="A8" s="38"/>
      <c r="B8" s="3">
        <v>3</v>
      </c>
      <c r="C8" s="26">
        <v>25.363</v>
      </c>
      <c r="D8" s="26">
        <v>25.361000000000001</v>
      </c>
      <c r="E8" s="26">
        <v>25.364000000000001</v>
      </c>
      <c r="F8" s="26">
        <v>25.361999999999998</v>
      </c>
      <c r="G8" s="26">
        <v>25.364000000000001</v>
      </c>
      <c r="H8" s="26">
        <v>25.36</v>
      </c>
      <c r="I8" s="26">
        <v>25.364000000000001</v>
      </c>
      <c r="J8" s="26">
        <v>25.361999999999998</v>
      </c>
      <c r="K8" s="26">
        <v>25.36</v>
      </c>
      <c r="L8" s="26">
        <v>25.36</v>
      </c>
      <c r="M8" s="26">
        <v>25.363</v>
      </c>
      <c r="N8" s="26">
        <v>25.36</v>
      </c>
    </row>
    <row r="9" spans="1:14" ht="15.75" customHeight="1">
      <c r="A9" s="38"/>
      <c r="B9" s="3">
        <v>4</v>
      </c>
      <c r="C9" s="26">
        <v>25.361999999999998</v>
      </c>
      <c r="D9" s="26">
        <v>25.359000000000002</v>
      </c>
      <c r="E9" s="26">
        <v>25.361999999999998</v>
      </c>
      <c r="F9" s="26">
        <v>25.36</v>
      </c>
      <c r="G9" s="26">
        <v>25.364999999999998</v>
      </c>
      <c r="H9" s="26">
        <v>25.361000000000001</v>
      </c>
      <c r="I9" s="26">
        <v>25.36</v>
      </c>
      <c r="J9" s="26">
        <v>25.361000000000001</v>
      </c>
      <c r="K9" s="26">
        <v>25.361999999999998</v>
      </c>
      <c r="L9" s="26">
        <v>25.361000000000001</v>
      </c>
      <c r="M9" s="26">
        <v>25.364000000000001</v>
      </c>
      <c r="N9" s="26">
        <v>25.363</v>
      </c>
    </row>
    <row r="10" spans="1:14" ht="15.75" customHeight="1">
      <c r="A10" s="38"/>
      <c r="B10" s="4">
        <v>5</v>
      </c>
      <c r="C10" s="26">
        <v>25.361999999999998</v>
      </c>
      <c r="D10" s="26">
        <v>25.361999999999998</v>
      </c>
      <c r="E10" s="26">
        <v>25.364000000000001</v>
      </c>
      <c r="F10" s="26">
        <v>25.36</v>
      </c>
      <c r="G10" s="26">
        <v>25.364000000000001</v>
      </c>
      <c r="H10" s="26">
        <v>25.36</v>
      </c>
      <c r="I10" s="26">
        <v>25.361999999999998</v>
      </c>
      <c r="J10" s="26">
        <v>25.36</v>
      </c>
      <c r="K10" s="26">
        <v>25.364000000000001</v>
      </c>
      <c r="L10" s="26">
        <v>25.361999999999998</v>
      </c>
      <c r="M10" s="26">
        <v>25.363</v>
      </c>
      <c r="N10" s="26">
        <v>25.364000000000001</v>
      </c>
    </row>
    <row r="11" spans="1:14" ht="15.75" customHeight="1">
      <c r="A11" s="37" t="s">
        <v>5</v>
      </c>
      <c r="B11" s="37"/>
      <c r="C11" s="25">
        <f>AVERAGE(C6:C10)</f>
        <v>25.362599999999997</v>
      </c>
      <c r="D11" s="25">
        <f t="shared" ref="D11:N11" si="0">AVERAGE(D6:D10)</f>
        <v>25.360199999999999</v>
      </c>
      <c r="E11" s="25">
        <f t="shared" si="0"/>
        <v>25.3628</v>
      </c>
      <c r="F11" s="25">
        <f t="shared" si="0"/>
        <v>25.361399999999996</v>
      </c>
      <c r="G11" s="25">
        <f t="shared" si="0"/>
        <v>25.3628</v>
      </c>
      <c r="H11" s="25">
        <f t="shared" si="0"/>
        <v>25.360199999999999</v>
      </c>
      <c r="I11" s="25">
        <f t="shared" si="0"/>
        <v>25.363</v>
      </c>
      <c r="J11" s="25">
        <f t="shared" si="0"/>
        <v>25.360999999999997</v>
      </c>
      <c r="K11" s="25">
        <f t="shared" si="0"/>
        <v>25.362400000000001</v>
      </c>
      <c r="L11" s="25">
        <f t="shared" si="0"/>
        <v>25.360400000000002</v>
      </c>
      <c r="M11" s="25">
        <f t="shared" si="0"/>
        <v>25.3626</v>
      </c>
      <c r="N11" s="25">
        <f t="shared" si="0"/>
        <v>25.362000000000002</v>
      </c>
    </row>
    <row r="12" spans="1:14" ht="15.75" customHeight="1">
      <c r="A12" s="36" t="s">
        <v>35</v>
      </c>
      <c r="B12" s="37"/>
      <c r="C12" s="5">
        <f t="shared" ref="C12:N12" si="1">MAX(C6:C10)-MIN(C6:C10)</f>
        <v>2.0000000000024443E-3</v>
      </c>
      <c r="D12" s="5">
        <f t="shared" si="1"/>
        <v>2.999999999996561E-3</v>
      </c>
      <c r="E12" s="5">
        <f t="shared" si="1"/>
        <v>4.0000000000013358E-3</v>
      </c>
      <c r="F12" s="5">
        <f t="shared" si="1"/>
        <v>3.0000000000001137E-3</v>
      </c>
      <c r="G12" s="5">
        <f t="shared" si="1"/>
        <v>4.9999999999990052E-3</v>
      </c>
      <c r="H12" s="5">
        <f t="shared" si="1"/>
        <v>1.9999999999988916E-3</v>
      </c>
      <c r="I12" s="5">
        <f t="shared" si="1"/>
        <v>4.9999999999990052E-3</v>
      </c>
      <c r="J12" s="5">
        <f t="shared" si="1"/>
        <v>1.9999999999988916E-3</v>
      </c>
      <c r="K12" s="5">
        <f t="shared" si="1"/>
        <v>4.0000000000013358E-3</v>
      </c>
      <c r="L12" s="5">
        <f t="shared" si="1"/>
        <v>2.999999999996561E-3</v>
      </c>
      <c r="M12" s="5">
        <f t="shared" si="1"/>
        <v>3.0000000000001137E-3</v>
      </c>
      <c r="N12" s="5">
        <f t="shared" si="1"/>
        <v>4.0000000000013358E-3</v>
      </c>
    </row>
    <row r="13" spans="1:14" ht="8.25" customHeight="1">
      <c r="A13" s="6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5.75" customHeight="1">
      <c r="A14" s="6"/>
      <c r="B14" s="7" t="s">
        <v>6</v>
      </c>
      <c r="C14" s="5">
        <f>AVERAGE(C6:N10)</f>
        <v>25.361783333333346</v>
      </c>
      <c r="D14" s="5"/>
      <c r="E14" s="32" t="s">
        <v>7</v>
      </c>
      <c r="F14" s="33"/>
      <c r="G14" s="5">
        <f>C14+J14*C15</f>
        <v>25.36370666666668</v>
      </c>
      <c r="H14" s="5"/>
      <c r="I14" s="17" t="s">
        <v>8</v>
      </c>
      <c r="J14" s="18">
        <f>IF(SUM(C9:N10)=0,1.02,IF(SUM(C10:N10)=0,0.73,0.577))</f>
        <v>0.57699999999999996</v>
      </c>
      <c r="K14" s="15"/>
      <c r="L14" s="30" t="s">
        <v>36</v>
      </c>
      <c r="M14" s="31"/>
      <c r="N14" s="31"/>
    </row>
    <row r="15" spans="1:14" ht="15.75" customHeight="1">
      <c r="A15" s="6"/>
      <c r="B15" s="7" t="s">
        <v>9</v>
      </c>
      <c r="C15" s="5">
        <f>AVERAGE(C12:N12)</f>
        <v>3.3333333333329662E-3</v>
      </c>
      <c r="D15" s="5"/>
      <c r="E15" s="32" t="s">
        <v>10</v>
      </c>
      <c r="F15" s="33"/>
      <c r="G15" s="5">
        <f>C14-J14*C15</f>
        <v>25.359860000000012</v>
      </c>
      <c r="H15" s="5"/>
      <c r="I15" s="17" t="s">
        <v>11</v>
      </c>
      <c r="J15" s="19">
        <v>0</v>
      </c>
      <c r="K15" s="15"/>
      <c r="L15" s="31"/>
      <c r="M15" s="31"/>
      <c r="N15" s="31"/>
    </row>
    <row r="16" spans="1:14" ht="15.75" customHeight="1">
      <c r="A16" s="6"/>
      <c r="B16" s="6"/>
      <c r="C16" s="5"/>
      <c r="D16" s="5"/>
      <c r="E16" s="32" t="s">
        <v>12</v>
      </c>
      <c r="F16" s="33"/>
      <c r="G16" s="5">
        <f>J16*C15</f>
        <v>7.0466666666658901E-3</v>
      </c>
      <c r="H16" s="5"/>
      <c r="I16" s="17" t="s">
        <v>13</v>
      </c>
      <c r="J16" s="19">
        <f>IF(SUM(C9:N10)=0,2.57,IF(SUM(C10:N10),2.114,2.11))</f>
        <v>2.1139999999999999</v>
      </c>
      <c r="K16" s="20"/>
      <c r="L16" s="31"/>
      <c r="M16" s="31"/>
      <c r="N16" s="31"/>
    </row>
    <row r="17" spans="1:14" ht="15.75" customHeight="1">
      <c r="A17" s="6"/>
      <c r="B17" s="6"/>
      <c r="C17" s="5"/>
      <c r="D17" s="5"/>
      <c r="E17" s="32" t="s">
        <v>14</v>
      </c>
      <c r="F17" s="33"/>
      <c r="G17" s="5">
        <f>J15*C15</f>
        <v>0</v>
      </c>
      <c r="H17" s="5"/>
      <c r="I17" s="5"/>
      <c r="J17" s="20"/>
      <c r="K17" s="20"/>
      <c r="L17" s="31"/>
      <c r="M17" s="31"/>
      <c r="N17" s="31"/>
    </row>
    <row r="18" spans="1:14" ht="15.75" customHeight="1">
      <c r="A18" s="6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5.75" customHeight="1">
      <c r="A19" s="32" t="s">
        <v>15</v>
      </c>
      <c r="B19" s="33"/>
      <c r="C19" s="5">
        <f>C14</f>
        <v>25.361783333333346</v>
      </c>
      <c r="D19" s="8">
        <f t="shared" ref="D19:N24" si="2">$C19</f>
        <v>25.361783333333346</v>
      </c>
      <c r="E19" s="8">
        <f t="shared" si="2"/>
        <v>25.361783333333346</v>
      </c>
      <c r="F19" s="8">
        <f t="shared" si="2"/>
        <v>25.361783333333346</v>
      </c>
      <c r="G19" s="8">
        <f t="shared" si="2"/>
        <v>25.361783333333346</v>
      </c>
      <c r="H19" s="8">
        <f t="shared" si="2"/>
        <v>25.361783333333346</v>
      </c>
      <c r="I19" s="8">
        <f t="shared" si="2"/>
        <v>25.361783333333346</v>
      </c>
      <c r="J19" s="8">
        <f t="shared" si="2"/>
        <v>25.361783333333346</v>
      </c>
      <c r="K19" s="8">
        <f t="shared" si="2"/>
        <v>25.361783333333346</v>
      </c>
      <c r="L19" s="8">
        <f t="shared" si="2"/>
        <v>25.361783333333346</v>
      </c>
      <c r="M19" s="8">
        <f t="shared" si="2"/>
        <v>25.361783333333346</v>
      </c>
      <c r="N19" s="8">
        <f t="shared" si="2"/>
        <v>25.361783333333346</v>
      </c>
    </row>
    <row r="20" spans="1:14" ht="15.75" customHeight="1">
      <c r="A20" s="32" t="s">
        <v>16</v>
      </c>
      <c r="B20" s="33"/>
      <c r="C20" s="9">
        <f>G14</f>
        <v>25.36370666666668</v>
      </c>
      <c r="D20" s="9">
        <f t="shared" si="2"/>
        <v>25.36370666666668</v>
      </c>
      <c r="E20" s="9">
        <f t="shared" si="2"/>
        <v>25.36370666666668</v>
      </c>
      <c r="F20" s="9">
        <f t="shared" si="2"/>
        <v>25.36370666666668</v>
      </c>
      <c r="G20" s="9">
        <f t="shared" si="2"/>
        <v>25.36370666666668</v>
      </c>
      <c r="H20" s="9">
        <f t="shared" si="2"/>
        <v>25.36370666666668</v>
      </c>
      <c r="I20" s="9">
        <f t="shared" si="2"/>
        <v>25.36370666666668</v>
      </c>
      <c r="J20" s="9">
        <f t="shared" si="2"/>
        <v>25.36370666666668</v>
      </c>
      <c r="K20" s="9">
        <f t="shared" si="2"/>
        <v>25.36370666666668</v>
      </c>
      <c r="L20" s="9">
        <f t="shared" si="2"/>
        <v>25.36370666666668</v>
      </c>
      <c r="M20" s="9">
        <f t="shared" si="2"/>
        <v>25.36370666666668</v>
      </c>
      <c r="N20" s="9">
        <f t="shared" si="2"/>
        <v>25.36370666666668</v>
      </c>
    </row>
    <row r="21" spans="1:14" ht="15.75" customHeight="1">
      <c r="A21" s="32" t="s">
        <v>17</v>
      </c>
      <c r="B21" s="33"/>
      <c r="C21" s="9">
        <f>G15</f>
        <v>25.359860000000012</v>
      </c>
      <c r="D21" s="9">
        <f t="shared" si="2"/>
        <v>25.359860000000012</v>
      </c>
      <c r="E21" s="9">
        <f t="shared" si="2"/>
        <v>25.359860000000012</v>
      </c>
      <c r="F21" s="9">
        <f t="shared" si="2"/>
        <v>25.359860000000012</v>
      </c>
      <c r="G21" s="9">
        <f t="shared" si="2"/>
        <v>25.359860000000012</v>
      </c>
      <c r="H21" s="9">
        <f t="shared" si="2"/>
        <v>25.359860000000012</v>
      </c>
      <c r="I21" s="9">
        <f t="shared" si="2"/>
        <v>25.359860000000012</v>
      </c>
      <c r="J21" s="9">
        <f t="shared" si="2"/>
        <v>25.359860000000012</v>
      </c>
      <c r="K21" s="9">
        <f t="shared" si="2"/>
        <v>25.359860000000012</v>
      </c>
      <c r="L21" s="9">
        <f t="shared" si="2"/>
        <v>25.359860000000012</v>
      </c>
      <c r="M21" s="9">
        <f t="shared" si="2"/>
        <v>25.359860000000012</v>
      </c>
      <c r="N21" s="9">
        <f t="shared" si="2"/>
        <v>25.359860000000012</v>
      </c>
    </row>
    <row r="22" spans="1:14" ht="15.75" customHeight="1">
      <c r="A22" s="32" t="s">
        <v>18</v>
      </c>
      <c r="B22" s="33"/>
      <c r="C22" s="9">
        <f>C15</f>
        <v>3.3333333333329662E-3</v>
      </c>
      <c r="D22" s="8">
        <f t="shared" si="2"/>
        <v>3.3333333333329662E-3</v>
      </c>
      <c r="E22" s="8">
        <f t="shared" si="2"/>
        <v>3.3333333333329662E-3</v>
      </c>
      <c r="F22" s="8">
        <f t="shared" si="2"/>
        <v>3.3333333333329662E-3</v>
      </c>
      <c r="G22" s="8">
        <f t="shared" si="2"/>
        <v>3.3333333333329662E-3</v>
      </c>
      <c r="H22" s="8">
        <f t="shared" si="2"/>
        <v>3.3333333333329662E-3</v>
      </c>
      <c r="I22" s="8">
        <f t="shared" si="2"/>
        <v>3.3333333333329662E-3</v>
      </c>
      <c r="J22" s="8">
        <f t="shared" si="2"/>
        <v>3.3333333333329662E-3</v>
      </c>
      <c r="K22" s="8">
        <f t="shared" si="2"/>
        <v>3.3333333333329662E-3</v>
      </c>
      <c r="L22" s="8">
        <f t="shared" si="2"/>
        <v>3.3333333333329662E-3</v>
      </c>
      <c r="M22" s="8">
        <f t="shared" si="2"/>
        <v>3.3333333333329662E-3</v>
      </c>
      <c r="N22" s="8">
        <f t="shared" si="2"/>
        <v>3.3333333333329662E-3</v>
      </c>
    </row>
    <row r="23" spans="1:14" ht="15.75" customHeight="1">
      <c r="A23" s="32" t="s">
        <v>19</v>
      </c>
      <c r="B23" s="33"/>
      <c r="C23" s="9">
        <f>G16</f>
        <v>7.0466666666658901E-3</v>
      </c>
      <c r="D23" s="8">
        <f t="shared" si="2"/>
        <v>7.0466666666658901E-3</v>
      </c>
      <c r="E23" s="8">
        <f t="shared" si="2"/>
        <v>7.0466666666658901E-3</v>
      </c>
      <c r="F23" s="8">
        <f t="shared" si="2"/>
        <v>7.0466666666658901E-3</v>
      </c>
      <c r="G23" s="8">
        <f t="shared" si="2"/>
        <v>7.0466666666658901E-3</v>
      </c>
      <c r="H23" s="8">
        <f t="shared" si="2"/>
        <v>7.0466666666658901E-3</v>
      </c>
      <c r="I23" s="8">
        <f t="shared" si="2"/>
        <v>7.0466666666658901E-3</v>
      </c>
      <c r="J23" s="8">
        <f t="shared" si="2"/>
        <v>7.0466666666658901E-3</v>
      </c>
      <c r="K23" s="8">
        <f t="shared" si="2"/>
        <v>7.0466666666658901E-3</v>
      </c>
      <c r="L23" s="8">
        <f t="shared" si="2"/>
        <v>7.0466666666658901E-3</v>
      </c>
      <c r="M23" s="8">
        <f t="shared" si="2"/>
        <v>7.0466666666658901E-3</v>
      </c>
      <c r="N23" s="8">
        <f t="shared" si="2"/>
        <v>7.0466666666658901E-3</v>
      </c>
    </row>
    <row r="24" spans="1:14" ht="15.75" customHeight="1">
      <c r="A24" s="32" t="s">
        <v>20</v>
      </c>
      <c r="B24" s="33"/>
      <c r="C24" s="9">
        <f>G17</f>
        <v>0</v>
      </c>
      <c r="D24" s="8">
        <f t="shared" si="2"/>
        <v>0</v>
      </c>
      <c r="E24" s="8">
        <f t="shared" si="2"/>
        <v>0</v>
      </c>
      <c r="F24" s="8">
        <f t="shared" si="2"/>
        <v>0</v>
      </c>
      <c r="G24" s="8">
        <f t="shared" si="2"/>
        <v>0</v>
      </c>
      <c r="H24" s="8">
        <f t="shared" si="2"/>
        <v>0</v>
      </c>
      <c r="I24" s="8">
        <f t="shared" si="2"/>
        <v>0</v>
      </c>
      <c r="J24" s="8">
        <f t="shared" si="2"/>
        <v>0</v>
      </c>
      <c r="K24" s="8">
        <f t="shared" si="2"/>
        <v>0</v>
      </c>
      <c r="L24" s="8">
        <f t="shared" si="2"/>
        <v>0</v>
      </c>
      <c r="M24" s="8">
        <f t="shared" si="2"/>
        <v>0</v>
      </c>
      <c r="N24" s="8">
        <f t="shared" si="2"/>
        <v>0</v>
      </c>
    </row>
    <row r="25" spans="1:14" ht="19.5" customHeight="1">
      <c r="A25" s="10" t="s">
        <v>21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32.25" customHeight="1">
      <c r="A26" s="34" t="s">
        <v>22</v>
      </c>
      <c r="B26" s="35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28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17.25" customHeight="1">
      <c r="A38" s="13" t="s">
        <v>23</v>
      </c>
      <c r="B38" s="29" t="s">
        <v>24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8" t="s">
        <v>22</v>
      </c>
      <c r="N38" s="29"/>
    </row>
    <row r="39" spans="1:14" ht="17.25" customHeight="1">
      <c r="A39" s="3" t="s">
        <v>25</v>
      </c>
      <c r="B39" s="14" t="s">
        <v>26</v>
      </c>
      <c r="C39" s="14"/>
      <c r="D39" s="14"/>
      <c r="E39" s="14"/>
      <c r="F39" s="14"/>
      <c r="G39" s="14"/>
      <c r="H39" s="14"/>
      <c r="I39" s="14"/>
      <c r="J39" s="14" t="s">
        <v>27</v>
      </c>
      <c r="K39" s="14"/>
      <c r="L39" s="14"/>
      <c r="M39" s="29"/>
      <c r="N39" s="29"/>
    </row>
    <row r="40" spans="1:14" ht="21.75" customHeight="1">
      <c r="A40" s="23"/>
      <c r="B40" s="21" t="s">
        <v>28</v>
      </c>
      <c r="C40" s="24"/>
      <c r="D40" s="3" t="s">
        <v>48</v>
      </c>
      <c r="E40" s="15"/>
      <c r="F40" s="15"/>
      <c r="G40" s="3"/>
      <c r="H40" s="15"/>
      <c r="I40" s="15"/>
      <c r="J40" s="21" t="s">
        <v>29</v>
      </c>
      <c r="K40" s="22" t="s">
        <v>31</v>
      </c>
      <c r="L40" s="15"/>
      <c r="M40" s="15"/>
      <c r="N40" s="15"/>
    </row>
    <row r="42" spans="1:14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</sheetData>
  <mergeCells count="34">
    <mergeCell ref="H4:N4"/>
    <mergeCell ref="H3:J3"/>
    <mergeCell ref="M3:N3"/>
    <mergeCell ref="A1:N1"/>
    <mergeCell ref="A2:B2"/>
    <mergeCell ref="C2:E2"/>
    <mergeCell ref="K2:L2"/>
    <mergeCell ref="M2:N2"/>
    <mergeCell ref="G2:J2"/>
    <mergeCell ref="K3:L3"/>
    <mergeCell ref="A12:B12"/>
    <mergeCell ref="A6:A10"/>
    <mergeCell ref="A3:B3"/>
    <mergeCell ref="C3:E3"/>
    <mergeCell ref="F3:G3"/>
    <mergeCell ref="A4:B4"/>
    <mergeCell ref="A5:B5"/>
    <mergeCell ref="A11:B11"/>
    <mergeCell ref="C4:E4"/>
    <mergeCell ref="F4:G4"/>
    <mergeCell ref="M38:N39"/>
    <mergeCell ref="L14:N17"/>
    <mergeCell ref="A21:B21"/>
    <mergeCell ref="A22:B22"/>
    <mergeCell ref="A23:B23"/>
    <mergeCell ref="A24:B24"/>
    <mergeCell ref="A26:B26"/>
    <mergeCell ref="B38:L38"/>
    <mergeCell ref="E14:F14"/>
    <mergeCell ref="E15:F15"/>
    <mergeCell ref="E16:F16"/>
    <mergeCell ref="E17:F17"/>
    <mergeCell ref="A19:B19"/>
    <mergeCell ref="A20:B20"/>
  </mergeCells>
  <phoneticPr fontId="43" type="noConversion"/>
  <conditionalFormatting sqref="C11:N11">
    <cfRule type="cellIs" dxfId="1" priority="7" stopIfTrue="1" operator="notBetween">
      <formula>$G$14</formula>
      <formula>$G$15</formula>
    </cfRule>
  </conditionalFormatting>
  <conditionalFormatting sqref="C12:N12">
    <cfRule type="cellIs" dxfId="0" priority="13" stopIfTrue="1" operator="notBetween">
      <formula>$G$16</formula>
      <formula>$G$17</formula>
    </cfRule>
  </conditionalFormatting>
  <printOptions horizontalCentered="1" verticalCentered="1"/>
  <pageMargins left="0.16" right="0.23999999999999996" top="0.11999999999999998" bottom="0.08" header="0.31" footer="0.31"/>
  <pageSetup paperSize="9" scale="92" orientation="portrait" horizontalDpi="300" verticalDpi="300" r:id="rId1"/>
  <headerFooter alignWithMargins="0"/>
  <ignoredErrors>
    <ignoredError sqref="C12:N12 J14 J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5" defaultRowHeight="14.25"/>
  <sheetData/>
  <phoneticPr fontId="43" type="noConversion"/>
  <pageMargins left="0.75" right="0.75" top="1" bottom="1" header="0.5" footer="0.5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监控</vt:lpstr>
      <vt:lpstr>Sheet1</vt:lpstr>
      <vt:lpstr>监控!Print_Area</vt:lpstr>
    </vt:vector>
  </TitlesOfParts>
  <Company>CWB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zjb003</dc:creator>
  <cp:lastModifiedBy>Jingwang.liu</cp:lastModifiedBy>
  <cp:revision>1</cp:revision>
  <cp:lastPrinted>2016-02-03T06:32:48Z</cp:lastPrinted>
  <dcterms:created xsi:type="dcterms:W3CDTF">2002-03-12T07:07:15Z</dcterms:created>
  <dcterms:modified xsi:type="dcterms:W3CDTF">2022-05-27T05:13:02Z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